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uzan\OneDrive\Documents\CBEA\PCC Jackson Hall\"/>
    </mc:Choice>
  </mc:AlternateContent>
  <xr:revisionPtr revIDLastSave="0" documentId="13_ncr:1_{1EB42C31-262D-4AA8-92D5-C501A46A8FC4}" xr6:coauthVersionLast="47" xr6:coauthVersionMax="47" xr10:uidLastSave="{00000000-0000-0000-0000-000000000000}"/>
  <bookViews>
    <workbookView xWindow="28680" yWindow="-120" windowWidth="29040" windowHeight="15720" tabRatio="1000" activeTab="4" xr2:uid="{00000000-000D-0000-FFFF-FFFF00000000}"/>
  </bookViews>
  <sheets>
    <sheet name="Contacts " sheetId="10" r:id="rId1"/>
    <sheet name="Reports" sheetId="23" r:id="rId2"/>
    <sheet name="2022 Energy Cost Analysis" sheetId="19" r:id="rId3"/>
    <sheet name="Electric_Data" sheetId="34" r:id="rId4"/>
    <sheet name="Gas_Data" sheetId="35" r:id="rId5"/>
    <sheet name="EEM Summary" sheetId="2" r:id="rId6"/>
    <sheet name="EEM #1  " sheetId="4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0" roundtripDataSignature="AMtx7mgXHsV+bcyvPEUekFEXUK6gzua0bg=="/>
    </ext>
  </extLst>
</workbook>
</file>

<file path=xl/calcChain.xml><?xml version="1.0" encoding="utf-8"?>
<calcChain xmlns="http://schemas.openxmlformats.org/spreadsheetml/2006/main">
  <c r="G19" i="35" l="1"/>
  <c r="L13" i="2"/>
  <c r="M13" i="2" s="1"/>
  <c r="K13" i="2"/>
  <c r="G13" i="2"/>
  <c r="L12" i="2"/>
  <c r="K12" i="2"/>
  <c r="G12" i="2"/>
  <c r="I43" i="41"/>
  <c r="L11" i="2"/>
  <c r="K11" i="2"/>
  <c r="J11" i="2"/>
  <c r="L10" i="2" l="1"/>
  <c r="K10" i="2"/>
  <c r="J10" i="2"/>
  <c r="I10" i="2" s="1"/>
  <c r="I5" i="23"/>
  <c r="H36" i="19"/>
  <c r="H35" i="19"/>
  <c r="H34" i="19"/>
  <c r="H33" i="19"/>
  <c r="H32" i="19"/>
  <c r="H31" i="19"/>
  <c r="H30" i="19"/>
  <c r="H29" i="19"/>
  <c r="H28" i="19"/>
  <c r="H27" i="19"/>
  <c r="H26" i="19"/>
  <c r="H25" i="19"/>
  <c r="H5" i="23"/>
  <c r="B19" i="35"/>
  <c r="G37" i="19"/>
  <c r="G11" i="2"/>
  <c r="L9" i="2"/>
  <c r="H37" i="19" l="1"/>
  <c r="M10" i="2"/>
  <c r="I46" i="41"/>
  <c r="L15" i="2"/>
  <c r="K26" i="19"/>
  <c r="K27" i="19"/>
  <c r="K36" i="19"/>
  <c r="K35" i="19"/>
  <c r="K34" i="19"/>
  <c r="K33" i="19"/>
  <c r="K32" i="19"/>
  <c r="K31" i="19"/>
  <c r="K30" i="19"/>
  <c r="K29" i="19"/>
  <c r="K28" i="19"/>
  <c r="K25" i="19"/>
  <c r="M18" i="19"/>
  <c r="M17" i="19"/>
  <c r="M16" i="19"/>
  <c r="M15" i="19"/>
  <c r="M14" i="19"/>
  <c r="M13" i="19"/>
  <c r="M12" i="19"/>
  <c r="M11" i="19"/>
  <c r="M10" i="19"/>
  <c r="M9" i="19"/>
  <c r="M7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H16" i="19"/>
  <c r="H15" i="19"/>
  <c r="H14" i="19"/>
  <c r="H13" i="19"/>
  <c r="H12" i="19"/>
  <c r="H11" i="19"/>
  <c r="I16" i="23"/>
  <c r="I15" i="23"/>
  <c r="I14" i="23"/>
  <c r="I13" i="23"/>
  <c r="I12" i="23"/>
  <c r="I11" i="23"/>
  <c r="I10" i="23"/>
  <c r="I9" i="23"/>
  <c r="I8" i="23"/>
  <c r="I7" i="23"/>
  <c r="I6" i="23"/>
  <c r="K37" i="19" l="1"/>
  <c r="I37" i="19"/>
  <c r="H17" i="19"/>
  <c r="H18" i="19"/>
  <c r="I18" i="19" s="1"/>
  <c r="H15" i="2"/>
  <c r="I17" i="23"/>
  <c r="E17" i="23"/>
  <c r="H7" i="19"/>
  <c r="H8" i="19"/>
  <c r="M8" i="19"/>
  <c r="H9" i="19"/>
  <c r="H10" i="19"/>
  <c r="I47" i="41"/>
  <c r="L18" i="19"/>
  <c r="L17" i="19"/>
  <c r="L16" i="19"/>
  <c r="L15" i="19"/>
  <c r="L14" i="19"/>
  <c r="L13" i="19"/>
  <c r="L12" i="19"/>
  <c r="L11" i="19"/>
  <c r="L10" i="19"/>
  <c r="L9" i="19"/>
  <c r="L8" i="19"/>
  <c r="L7" i="19"/>
  <c r="I16" i="19"/>
  <c r="I15" i="19"/>
  <c r="I14" i="19"/>
  <c r="I13" i="19"/>
  <c r="I12" i="19"/>
  <c r="I11" i="19"/>
  <c r="G29" i="2" l="1"/>
  <c r="J37" i="19"/>
  <c r="I17" i="19"/>
  <c r="I9" i="19"/>
  <c r="I7" i="19"/>
  <c r="I8" i="19"/>
  <c r="I10" i="19"/>
  <c r="I15" i="2" l="1"/>
  <c r="I16" i="2" s="1"/>
  <c r="M19" i="19" l="1"/>
  <c r="K19" i="19"/>
  <c r="J19" i="19"/>
  <c r="H19" i="19"/>
  <c r="G19" i="19"/>
  <c r="E25" i="2" s="1"/>
  <c r="H16" i="23"/>
  <c r="H15" i="23"/>
  <c r="H14" i="23"/>
  <c r="H13" i="23"/>
  <c r="H12" i="23"/>
  <c r="H11" i="23"/>
  <c r="H10" i="23"/>
  <c r="H9" i="23"/>
  <c r="H8" i="23"/>
  <c r="H7" i="23"/>
  <c r="H6" i="23"/>
  <c r="H17" i="23" l="1"/>
  <c r="H18" i="23" s="1"/>
  <c r="H20" i="23" s="1"/>
  <c r="L19" i="19"/>
  <c r="I19" i="19"/>
  <c r="C5" i="41" s="1"/>
  <c r="D17" i="23"/>
  <c r="C17" i="23"/>
  <c r="G27" i="2" l="1"/>
  <c r="G26" i="2"/>
  <c r="E26" i="2"/>
  <c r="G25" i="2"/>
  <c r="J15" i="2" l="1"/>
  <c r="K26" i="2"/>
  <c r="K25" i="2" l="1"/>
  <c r="M11" i="2" l="1"/>
  <c r="E28" i="2" l="1"/>
  <c r="I18" i="2" l="1"/>
  <c r="E29" i="2"/>
  <c r="K29" i="2" s="1"/>
  <c r="M12" i="2" l="1"/>
  <c r="I44" i="41"/>
  <c r="G9" i="2" s="1"/>
  <c r="G15" i="2" s="1"/>
  <c r="G16" i="2" s="1"/>
  <c r="G18" i="2" s="1"/>
  <c r="I45" i="41" l="1"/>
  <c r="K9" i="2" l="1"/>
  <c r="I52" i="41"/>
  <c r="I54" i="41" s="1"/>
  <c r="M9" i="2" l="1"/>
  <c r="K15" i="2"/>
  <c r="K16" i="2" l="1"/>
  <c r="K18" i="2" s="1"/>
  <c r="M15" i="2"/>
</calcChain>
</file>

<file path=xl/sharedStrings.xml><?xml version="1.0" encoding="utf-8"?>
<sst xmlns="http://schemas.openxmlformats.org/spreadsheetml/2006/main" count="307" uniqueCount="134">
  <si>
    <t xml:space="preserve"> </t>
  </si>
  <si>
    <t>kWh</t>
  </si>
  <si>
    <t>kW</t>
  </si>
  <si>
    <t>per kWh</t>
  </si>
  <si>
    <t>EEM Summary Table</t>
  </si>
  <si>
    <t>Measure Number</t>
  </si>
  <si>
    <t>Measure Description</t>
  </si>
  <si>
    <t>Annual Energy and Cost Savings</t>
  </si>
  <si>
    <t>Measure Cost and Simple Payback</t>
  </si>
  <si>
    <t xml:space="preserve">Electricity Savings   </t>
  </si>
  <si>
    <t xml:space="preserve">Gas Fuel Savings  </t>
  </si>
  <si>
    <t>Total Cost Savings</t>
  </si>
  <si>
    <t>Measure Cost</t>
  </si>
  <si>
    <t xml:space="preserve">Simple Payback </t>
  </si>
  <si>
    <t>Therms</t>
  </si>
  <si>
    <t>Year</t>
  </si>
  <si>
    <t>EEM 1</t>
  </si>
  <si>
    <t>-</t>
  </si>
  <si>
    <t>EEM 2</t>
  </si>
  <si>
    <t>EEM 3</t>
  </si>
  <si>
    <t>kWh per year</t>
  </si>
  <si>
    <t>Annual Energy Usage &amp; Savings Estimate</t>
  </si>
  <si>
    <t>Baseline Electric Usage (kWh)</t>
  </si>
  <si>
    <t>Proposed Electric Usage (kWh)</t>
  </si>
  <si>
    <t>Electric Savings (kWh)</t>
  </si>
  <si>
    <t>Electric Cost Savings ($)</t>
  </si>
  <si>
    <t>Baseline Natural Gas Usage (Therms)</t>
  </si>
  <si>
    <t>Proposed Natural Gas Usage (Therms)</t>
  </si>
  <si>
    <t>Natural Gas Savings (Therms)</t>
  </si>
  <si>
    <t>Natural Gas Savings ($)</t>
  </si>
  <si>
    <t>Annual Energy Cost Savings</t>
  </si>
  <si>
    <t>Measure Cost &amp; Simple Payback</t>
  </si>
  <si>
    <t>Project Cost</t>
  </si>
  <si>
    <t>Simple Payback (Cost/Savings)</t>
  </si>
  <si>
    <t>Other Charges</t>
  </si>
  <si>
    <t>Elec Total Cost</t>
  </si>
  <si>
    <t>Elec Cost/kWh</t>
  </si>
  <si>
    <t>Participant (Customer) Contact</t>
  </si>
  <si>
    <t>Contact Name</t>
  </si>
  <si>
    <t>Title</t>
  </si>
  <si>
    <t>Phone</t>
  </si>
  <si>
    <t>Email</t>
  </si>
  <si>
    <t>CBEA Contact</t>
  </si>
  <si>
    <t>Suzanne Marinello P.E.</t>
  </si>
  <si>
    <t>Lead Energy Analyst Lead Instructor</t>
  </si>
  <si>
    <t xml:space="preserve">Phone </t>
  </si>
  <si>
    <t>541-207-8205</t>
  </si>
  <si>
    <t>marinellos@lanecc.edu</t>
  </si>
  <si>
    <t>NG Cost/MBtu</t>
  </si>
  <si>
    <t>Month</t>
  </si>
  <si>
    <t>kWh Charge</t>
  </si>
  <si>
    <t>kW Charge</t>
  </si>
  <si>
    <t>Fees</t>
  </si>
  <si>
    <t>May</t>
  </si>
  <si>
    <t>TOTALS</t>
  </si>
  <si>
    <t>Demand Savings (kW)</t>
  </si>
  <si>
    <t>Electric Demand Savings ($)</t>
  </si>
  <si>
    <t>December</t>
  </si>
  <si>
    <t>November</t>
  </si>
  <si>
    <t>October</t>
  </si>
  <si>
    <t>September</t>
  </si>
  <si>
    <t>August</t>
  </si>
  <si>
    <t>July</t>
  </si>
  <si>
    <t>June</t>
  </si>
  <si>
    <t>April</t>
  </si>
  <si>
    <t>March</t>
  </si>
  <si>
    <t>February</t>
  </si>
  <si>
    <t>January</t>
  </si>
  <si>
    <t>Use this Contact for DOE Report</t>
  </si>
  <si>
    <t>Use this contact for Client Report</t>
  </si>
  <si>
    <t>Insert this Table into Report "EEM Cost Estimates"</t>
  </si>
  <si>
    <t xml:space="preserve">Electrical Cost = </t>
  </si>
  <si>
    <t>Existing Conditions</t>
  </si>
  <si>
    <t>Recommended Change</t>
  </si>
  <si>
    <t>Charge / kWh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</si>
  <si>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</si>
  <si>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</si>
  <si>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</si>
  <si>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</si>
  <si>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</si>
  <si>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</si>
  <si>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</si>
  <si>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</si>
  <si>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</si>
  <si>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</si>
  <si>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</si>
  <si>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Cost</t>
  </si>
  <si>
    <t>Cost / Therm</t>
  </si>
  <si>
    <t>Electricity</t>
  </si>
  <si>
    <t>Natural Gas</t>
  </si>
  <si>
    <t>kBtu</t>
  </si>
  <si>
    <t>Total kBtu</t>
  </si>
  <si>
    <t>SF</t>
  </si>
  <si>
    <t>EUI</t>
  </si>
  <si>
    <t>Median EUI</t>
  </si>
  <si>
    <t>Btu per year Therms</t>
  </si>
  <si>
    <t>MMbtu/yr Therms</t>
  </si>
  <si>
    <t>kW Elec Demand</t>
  </si>
  <si>
    <t>Elec Fees</t>
  </si>
  <si>
    <t>Demand Cost</t>
  </si>
  <si>
    <t xml:space="preserve">Totals  </t>
  </si>
  <si>
    <t>MMBtu</t>
  </si>
  <si>
    <t>MMBTU</t>
  </si>
  <si>
    <t>Intern</t>
  </si>
  <si>
    <t>Maxwell Teschner</t>
  </si>
  <si>
    <t>teschnerm@lanecc.edu</t>
  </si>
  <si>
    <t>The tables on this sheet corresponds to the 2022 utility data</t>
  </si>
  <si>
    <t>2022 Electrical Data</t>
  </si>
  <si>
    <t>2022 Natural Gas Data</t>
  </si>
  <si>
    <t>EEM 4</t>
  </si>
  <si>
    <t>EEM 5</t>
  </si>
  <si>
    <t>2022 Totals</t>
  </si>
  <si>
    <t>Total</t>
  </si>
  <si>
    <t>UTILITY:</t>
  </si>
  <si>
    <t>Northwest Natural Gas</t>
  </si>
  <si>
    <t>Charge/kW</t>
  </si>
  <si>
    <t>Cost /MMBtu</t>
  </si>
  <si>
    <t>Total kWh Savings</t>
  </si>
  <si>
    <t>Total Therms Savings</t>
  </si>
  <si>
    <t>USE THESE TABLES FOR SECTION 5 ENERGY COST ANALYSIS TABLE  1 YEAR 2022 UTIITY DATA</t>
  </si>
  <si>
    <t>NG Total Cost</t>
  </si>
  <si>
    <t xml:space="preserve">EEM #1  Estimated Savings </t>
  </si>
  <si>
    <t xml:space="preserve">EEM #1  </t>
  </si>
  <si>
    <t>Adam Holzschuh, CEM</t>
  </si>
  <si>
    <t>Energy Resources Manager</t>
  </si>
  <si>
    <t>971-722-8568</t>
  </si>
  <si>
    <t>Heather Hendy</t>
  </si>
  <si>
    <t>hendy@lanecc.edu</t>
  </si>
  <si>
    <t>Terrie D Vu</t>
  </si>
  <si>
    <t>yute@oregonstate.edu</t>
  </si>
  <si>
    <t>Emily Dahbura</t>
  </si>
  <si>
    <t>dahburae@oregonstate.edu</t>
  </si>
  <si>
    <t>Cost/MMBtu</t>
  </si>
  <si>
    <t>adam.holzschuh@pcc.edu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</si>
</sst>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&quot;$&quot;#,##0.00"/>
    <numFmt numFmtId="167" formatCode="&quot;$&quot;#,##0.000"/>
    <numFmt numFmtId="168" formatCode="&quot;$&quot;#,##0"/>
    <numFmt numFmtId="169" formatCode="&quot;$&quot;#,##0.0"/>
    <numFmt numFmtId="170" formatCode="_(* #,##0_);_(* \(#,##0\);_(* &quot;-&quot;??_);_(@_)"/>
  </numFmts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44" fontId="1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/>
    <xf numFmtId="0" fontId="27" fillId="0" borderId="0"/>
    <xf numFmtId="44" fontId="14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238">
    <xf numFmtId="0" fontId="0" fillId="0" borderId="0" xfId="0"/>
    <xf numFmtId="0" fontId="22" fillId="0" borderId="0" xfId="2" applyFont="1"/>
    <xf numFmtId="0" fontId="16" fillId="0" borderId="0" xfId="2"/>
    <xf numFmtId="0" fontId="21" fillId="4" borderId="21" xfId="2" applyFont="1" applyFill="1" applyBorder="1" applyAlignment="1">
      <alignment horizontal="center" wrapText="1"/>
    </xf>
    <xf numFmtId="0" fontId="21" fillId="4" borderId="22" xfId="2" applyFont="1" applyFill="1" applyBorder="1" applyAlignment="1">
      <alignment horizontal="center" vertical="center" wrapText="1"/>
    </xf>
    <xf numFmtId="0" fontId="21" fillId="4" borderId="21" xfId="2" applyFont="1" applyFill="1" applyBorder="1" applyAlignment="1">
      <alignment horizontal="center" vertical="center" wrapText="1"/>
    </xf>
    <xf numFmtId="0" fontId="21" fillId="4" borderId="23" xfId="2" applyFont="1" applyFill="1" applyBorder="1" applyAlignment="1">
      <alignment horizontal="center"/>
    </xf>
    <xf numFmtId="0" fontId="21" fillId="4" borderId="25" xfId="2" applyFont="1" applyFill="1" applyBorder="1" applyAlignment="1">
      <alignment horizontal="center"/>
    </xf>
    <xf numFmtId="0" fontId="21" fillId="4" borderId="26" xfId="2" applyFont="1" applyFill="1" applyBorder="1" applyAlignment="1">
      <alignment horizontal="center"/>
    </xf>
    <xf numFmtId="0" fontId="21" fillId="4" borderId="24" xfId="2" applyFont="1" applyFill="1" applyBorder="1" applyAlignment="1">
      <alignment wrapText="1"/>
    </xf>
    <xf numFmtId="0" fontId="21" fillId="4" borderId="23" xfId="2" applyFont="1" applyFill="1" applyBorder="1"/>
    <xf numFmtId="0" fontId="21" fillId="4" borderId="24" xfId="2" applyFont="1" applyFill="1" applyBorder="1" applyAlignment="1">
      <alignment horizontal="center"/>
    </xf>
    <xf numFmtId="0" fontId="23" fillId="0" borderId="27" xfId="2" applyFont="1" applyBorder="1" applyAlignment="1">
      <alignment horizontal="center"/>
    </xf>
    <xf numFmtId="0" fontId="23" fillId="0" borderId="28" xfId="2" applyFont="1" applyBorder="1"/>
    <xf numFmtId="1" fontId="23" fillId="0" borderId="27" xfId="2" applyNumberFormat="1" applyFont="1" applyBorder="1" applyAlignment="1">
      <alignment horizontal="center"/>
    </xf>
    <xf numFmtId="1" fontId="23" fillId="0" borderId="9" xfId="2" applyNumberFormat="1" applyFont="1" applyBorder="1" applyAlignment="1">
      <alignment horizontal="center"/>
    </xf>
    <xf numFmtId="0" fontId="23" fillId="0" borderId="29" xfId="2" applyFont="1" applyBorder="1" applyAlignment="1">
      <alignment horizontal="center"/>
    </xf>
    <xf numFmtId="164" fontId="23" fillId="0" borderId="28" xfId="3" applyNumberFormat="1" applyFont="1" applyBorder="1" applyAlignment="1">
      <alignment horizontal="center"/>
    </xf>
    <xf numFmtId="164" fontId="23" fillId="0" borderId="27" xfId="3" applyNumberFormat="1" applyFont="1" applyBorder="1" applyAlignment="1">
      <alignment horizontal="center"/>
    </xf>
    <xf numFmtId="0" fontId="23" fillId="0" borderId="22" xfId="2" applyFont="1" applyBorder="1" applyAlignment="1">
      <alignment horizontal="center"/>
    </xf>
    <xf numFmtId="0" fontId="23" fillId="0" borderId="21" xfId="2" applyFont="1" applyBorder="1"/>
    <xf numFmtId="1" fontId="23" fillId="0" borderId="22" xfId="2" applyNumberFormat="1" applyFont="1" applyBorder="1" applyAlignment="1">
      <alignment horizontal="center"/>
    </xf>
    <xf numFmtId="1" fontId="23" fillId="0" borderId="30" xfId="2" applyNumberFormat="1" applyFont="1" applyBorder="1" applyAlignment="1">
      <alignment horizontal="center"/>
    </xf>
    <xf numFmtId="0" fontId="23" fillId="0" borderId="20" xfId="2" applyFont="1" applyBorder="1" applyAlignment="1">
      <alignment horizontal="center"/>
    </xf>
    <xf numFmtId="164" fontId="23" fillId="0" borderId="21" xfId="3" applyNumberFormat="1" applyFont="1" applyBorder="1" applyAlignment="1">
      <alignment horizontal="center"/>
    </xf>
    <xf numFmtId="164" fontId="23" fillId="0" borderId="22" xfId="3" applyNumberFormat="1" applyFont="1" applyBorder="1" applyAlignment="1">
      <alignment horizontal="center"/>
    </xf>
    <xf numFmtId="0" fontId="23" fillId="4" borderId="2" xfId="2" applyFont="1" applyFill="1" applyBorder="1"/>
    <xf numFmtId="0" fontId="23" fillId="4" borderId="31" xfId="2" applyFont="1" applyFill="1" applyBorder="1"/>
    <xf numFmtId="0" fontId="23" fillId="4" borderId="13" xfId="2" applyFont="1" applyFill="1" applyBorder="1"/>
    <xf numFmtId="0" fontId="23" fillId="4" borderId="32" xfId="2" applyFont="1" applyFill="1" applyBorder="1"/>
    <xf numFmtId="1" fontId="23" fillId="4" borderId="33" xfId="2" applyNumberFormat="1" applyFont="1" applyFill="1" applyBorder="1" applyAlignment="1">
      <alignment horizontal="center" vertical="center"/>
    </xf>
    <xf numFmtId="164" fontId="23" fillId="4" borderId="34" xfId="2" applyNumberFormat="1" applyFont="1" applyFill="1" applyBorder="1"/>
    <xf numFmtId="164" fontId="23" fillId="4" borderId="35" xfId="2" applyNumberFormat="1" applyFont="1" applyFill="1" applyBorder="1"/>
    <xf numFmtId="1" fontId="23" fillId="4" borderId="34" xfId="2" applyNumberFormat="1" applyFont="1" applyFill="1" applyBorder="1" applyAlignment="1">
      <alignment horizontal="center"/>
    </xf>
    <xf numFmtId="9" fontId="0" fillId="0" borderId="0" xfId="4" applyFont="1"/>
    <xf numFmtId="0" fontId="15" fillId="0" borderId="0" xfId="5"/>
    <xf numFmtId="0" fontId="15" fillId="0" borderId="0" xfId="2" applyFont="1"/>
    <xf numFmtId="164" fontId="16" fillId="0" borderId="0" xfId="1" applyNumberFormat="1" applyFont="1"/>
    <xf numFmtId="44" fontId="16" fillId="0" borderId="0" xfId="2" applyNumberFormat="1"/>
    <xf numFmtId="164" fontId="16" fillId="0" borderId="0" xfId="2" applyNumberFormat="1"/>
    <xf numFmtId="0" fontId="26" fillId="6" borderId="10" xfId="5" applyFont="1" applyFill="1" applyBorder="1" applyAlignment="1">
      <alignment vertical="center"/>
    </xf>
    <xf numFmtId="0" fontId="26" fillId="6" borderId="0" xfId="5" applyFont="1" applyFill="1" applyAlignment="1">
      <alignment vertical="center"/>
    </xf>
    <xf numFmtId="0" fontId="26" fillId="6" borderId="11" xfId="5" applyFont="1" applyFill="1" applyBorder="1" applyAlignment="1">
      <alignment vertical="center"/>
    </xf>
    <xf numFmtId="0" fontId="20" fillId="0" borderId="27" xfId="5" applyFont="1" applyBorder="1" applyAlignment="1">
      <alignment vertical="center"/>
    </xf>
    <xf numFmtId="0" fontId="15" fillId="0" borderId="7" xfId="5" applyBorder="1" applyAlignment="1">
      <alignment vertical="center"/>
    </xf>
    <xf numFmtId="0" fontId="15" fillId="0" borderId="8" xfId="5" applyBorder="1" applyAlignment="1">
      <alignment vertical="center"/>
    </xf>
    <xf numFmtId="0" fontId="15" fillId="0" borderId="45" xfId="5" applyBorder="1" applyAlignment="1">
      <alignment vertical="center"/>
    </xf>
    <xf numFmtId="0" fontId="25" fillId="0" borderId="7" xfId="8" applyBorder="1" applyAlignment="1">
      <alignment vertical="center"/>
    </xf>
    <xf numFmtId="0" fontId="26" fillId="6" borderId="10" xfId="5" applyFont="1" applyFill="1" applyBorder="1"/>
    <xf numFmtId="0" fontId="26" fillId="6" borderId="0" xfId="5" applyFont="1" applyFill="1"/>
    <xf numFmtId="0" fontId="26" fillId="6" borderId="11" xfId="5" applyFont="1" applyFill="1" applyBorder="1"/>
    <xf numFmtId="0" fontId="15" fillId="0" borderId="27" xfId="5" applyBorder="1"/>
    <xf numFmtId="0" fontId="15" fillId="0" borderId="8" xfId="5" applyBorder="1"/>
    <xf numFmtId="0" fontId="15" fillId="0" borderId="45" xfId="5" applyBorder="1"/>
    <xf numFmtId="0" fontId="25" fillId="0" borderId="7" xfId="8" applyBorder="1"/>
    <xf numFmtId="3" fontId="16" fillId="0" borderId="0" xfId="2" applyNumberFormat="1"/>
    <xf numFmtId="0" fontId="31" fillId="0" borderId="0" xfId="12"/>
    <xf numFmtId="0" fontId="27" fillId="0" borderId="0" xfId="12" applyFont="1"/>
    <xf numFmtId="0" fontId="32" fillId="0" borderId="0" xfId="5" applyFont="1"/>
    <xf numFmtId="0" fontId="33" fillId="0" borderId="0" xfId="5" applyFont="1"/>
    <xf numFmtId="0" fontId="13" fillId="0" borderId="0" xfId="2" applyFont="1"/>
    <xf numFmtId="0" fontId="33" fillId="0" borderId="0" xfId="2" applyFont="1"/>
    <xf numFmtId="0" fontId="31" fillId="0" borderId="0" xfId="12" applyAlignment="1">
      <alignment horizontal="center" vertical="center"/>
    </xf>
    <xf numFmtId="0" fontId="31" fillId="0" borderId="0" xfId="12" applyAlignment="1">
      <alignment horizontal="center"/>
    </xf>
    <xf numFmtId="0" fontId="28" fillId="3" borderId="19" xfId="12" applyFont="1" applyFill="1" applyBorder="1" applyAlignment="1">
      <alignment horizontal="center" vertical="center"/>
    </xf>
    <xf numFmtId="0" fontId="20" fillId="3" borderId="8" xfId="12" applyFont="1" applyFill="1" applyBorder="1" applyAlignment="1">
      <alignment horizontal="center"/>
    </xf>
    <xf numFmtId="0" fontId="20" fillId="3" borderId="45" xfId="12" applyFont="1" applyFill="1" applyBorder="1" applyAlignment="1">
      <alignment horizontal="center"/>
    </xf>
    <xf numFmtId="0" fontId="29" fillId="0" borderId="27" xfId="12" applyFont="1" applyBorder="1" applyAlignment="1">
      <alignment horizontal="center" vertical="center"/>
    </xf>
    <xf numFmtId="3" fontId="12" fillId="0" borderId="29" xfId="12" applyNumberFormat="1" applyFont="1" applyBorder="1" applyAlignment="1">
      <alignment horizontal="center"/>
    </xf>
    <xf numFmtId="166" fontId="12" fillId="0" borderId="29" xfId="12" applyNumberFormat="1" applyFont="1" applyBorder="1" applyAlignment="1">
      <alignment horizontal="center"/>
    </xf>
    <xf numFmtId="0" fontId="30" fillId="3" borderId="47" xfId="12" applyFont="1" applyFill="1" applyBorder="1" applyAlignment="1">
      <alignment horizontal="center"/>
    </xf>
    <xf numFmtId="3" fontId="31" fillId="3" borderId="46" xfId="12" applyNumberFormat="1" applyFill="1" applyBorder="1" applyAlignment="1">
      <alignment horizontal="center"/>
    </xf>
    <xf numFmtId="166" fontId="31" fillId="3" borderId="46" xfId="12" applyNumberFormat="1" applyFill="1" applyBorder="1" applyAlignment="1">
      <alignment horizontal="center"/>
    </xf>
    <xf numFmtId="0" fontId="28" fillId="3" borderId="49" xfId="12" applyFont="1" applyFill="1" applyBorder="1" applyAlignment="1">
      <alignment horizontal="center" vertical="center"/>
    </xf>
    <xf numFmtId="166" fontId="35" fillId="0" borderId="29" xfId="12" applyNumberFormat="1" applyFont="1" applyBorder="1" applyAlignment="1">
      <alignment horizontal="center"/>
    </xf>
    <xf numFmtId="0" fontId="35" fillId="0" borderId="50" xfId="12" applyFont="1" applyBorder="1"/>
    <xf numFmtId="0" fontId="35" fillId="0" borderId="50" xfId="12" applyFont="1" applyBorder="1" applyAlignment="1">
      <alignment horizontal="center"/>
    </xf>
    <xf numFmtId="0" fontId="35" fillId="0" borderId="0" xfId="12" applyFont="1" applyAlignment="1">
      <alignment horizontal="center"/>
    </xf>
    <xf numFmtId="1" fontId="35" fillId="0" borderId="50" xfId="12" applyNumberFormat="1" applyFont="1" applyBorder="1"/>
    <xf numFmtId="165" fontId="35" fillId="0" borderId="50" xfId="12" applyNumberFormat="1" applyFont="1" applyBorder="1"/>
    <xf numFmtId="0" fontId="35" fillId="0" borderId="53" xfId="12" applyFont="1" applyBorder="1"/>
    <xf numFmtId="1" fontId="35" fillId="0" borderId="53" xfId="12" applyNumberFormat="1" applyFont="1" applyBorder="1"/>
    <xf numFmtId="0" fontId="35" fillId="0" borderId="54" xfId="12" applyFont="1" applyBorder="1"/>
    <xf numFmtId="0" fontId="35" fillId="0" borderId="56" xfId="12" applyFont="1" applyBorder="1"/>
    <xf numFmtId="1" fontId="35" fillId="0" borderId="56" xfId="12" applyNumberFormat="1" applyFont="1" applyBorder="1"/>
    <xf numFmtId="10" fontId="35" fillId="0" borderId="0" xfId="12" applyNumberFormat="1" applyFont="1"/>
    <xf numFmtId="0" fontId="31" fillId="0" borderId="0" xfId="12" applyAlignment="1">
      <alignment horizontal="left"/>
    </xf>
    <xf numFmtId="0" fontId="33" fillId="0" borderId="0" xfId="12" applyFont="1" applyAlignment="1">
      <alignment horizontal="left" vertical="center"/>
    </xf>
    <xf numFmtId="164" fontId="12" fillId="0" borderId="29" xfId="1" applyNumberFormat="1" applyFont="1" applyBorder="1" applyAlignment="1">
      <alignment horizontal="center"/>
    </xf>
    <xf numFmtId="164" fontId="31" fillId="3" borderId="46" xfId="1" applyNumberFormat="1" applyFont="1" applyFill="1" applyBorder="1" applyAlignment="1">
      <alignment horizontal="center"/>
    </xf>
    <xf numFmtId="0" fontId="27" fillId="0" borderId="0" xfId="12" applyFont="1" applyAlignment="1">
      <alignment horizontal="center"/>
    </xf>
    <xf numFmtId="166" fontId="31" fillId="0" borderId="0" xfId="12" applyNumberFormat="1"/>
    <xf numFmtId="0" fontId="11" fillId="0" borderId="0" xfId="2" applyFont="1"/>
    <xf numFmtId="1" fontId="16" fillId="0" borderId="0" xfId="2" applyNumberFormat="1"/>
    <xf numFmtId="3" fontId="11" fillId="0" borderId="0" xfId="2" applyNumberFormat="1" applyFont="1"/>
    <xf numFmtId="164" fontId="11" fillId="0" borderId="0" xfId="2" applyNumberFormat="1" applyFont="1"/>
    <xf numFmtId="0" fontId="23" fillId="4" borderId="12" xfId="2" applyFont="1" applyFill="1" applyBorder="1"/>
    <xf numFmtId="1" fontId="23" fillId="4" borderId="57" xfId="2" applyNumberFormat="1" applyFont="1" applyFill="1" applyBorder="1" applyAlignment="1">
      <alignment horizontal="center" vertical="center"/>
    </xf>
    <xf numFmtId="0" fontId="31" fillId="0" borderId="0" xfId="12" quotePrefix="1"/>
    <xf numFmtId="166" fontId="35" fillId="0" borderId="0" xfId="12" applyNumberFormat="1" applyFont="1" applyAlignment="1">
      <alignment horizontal="center"/>
    </xf>
    <xf numFmtId="1" fontId="31" fillId="0" borderId="0" xfId="12" applyNumberFormat="1"/>
    <xf numFmtId="166" fontId="30" fillId="0" borderId="0" xfId="12" applyNumberFormat="1" applyFont="1"/>
    <xf numFmtId="0" fontId="30" fillId="0" borderId="0" xfId="12" applyFont="1"/>
    <xf numFmtId="1" fontId="35" fillId="0" borderId="50" xfId="12" applyNumberFormat="1" applyFont="1" applyBorder="1" applyAlignment="1">
      <alignment horizontal="center"/>
    </xf>
    <xf numFmtId="166" fontId="27" fillId="0" borderId="0" xfId="12" applyNumberFormat="1" applyFont="1"/>
    <xf numFmtId="166" fontId="12" fillId="9" borderId="46" xfId="12" applyNumberFormat="1" applyFont="1" applyFill="1" applyBorder="1" applyAlignment="1">
      <alignment horizontal="center"/>
    </xf>
    <xf numFmtId="165" fontId="23" fillId="0" borderId="21" xfId="2" applyNumberFormat="1" applyFont="1" applyBorder="1" applyAlignment="1">
      <alignment horizontal="center"/>
    </xf>
    <xf numFmtId="1" fontId="23" fillId="0" borderId="29" xfId="2" applyNumberFormat="1" applyFont="1" applyBorder="1" applyAlignment="1">
      <alignment horizontal="center"/>
    </xf>
    <xf numFmtId="0" fontId="21" fillId="4" borderId="59" xfId="2" applyFont="1" applyFill="1" applyBorder="1" applyAlignment="1">
      <alignment horizontal="center"/>
    </xf>
    <xf numFmtId="0" fontId="23" fillId="0" borderId="7" xfId="2" applyFont="1" applyBorder="1" applyAlignment="1">
      <alignment horizontal="center"/>
    </xf>
    <xf numFmtId="1" fontId="23" fillId="0" borderId="7" xfId="2" applyNumberFormat="1" applyFont="1" applyBorder="1" applyAlignment="1">
      <alignment horizontal="center"/>
    </xf>
    <xf numFmtId="0" fontId="23" fillId="0" borderId="58" xfId="2" applyFont="1" applyBorder="1" applyAlignment="1">
      <alignment horizontal="center"/>
    </xf>
    <xf numFmtId="0" fontId="23" fillId="4" borderId="60" xfId="2" applyFont="1" applyFill="1" applyBorder="1"/>
    <xf numFmtId="1" fontId="23" fillId="4" borderId="61" xfId="2" applyNumberFormat="1" applyFont="1" applyFill="1" applyBorder="1" applyAlignment="1">
      <alignment horizontal="center" vertical="center"/>
    </xf>
    <xf numFmtId="0" fontId="9" fillId="0" borderId="7" xfId="5" applyFont="1" applyBorder="1"/>
    <xf numFmtId="0" fontId="8" fillId="0" borderId="0" xfId="2" applyFont="1"/>
    <xf numFmtId="0" fontId="35" fillId="0" borderId="0" xfId="10" applyFont="1"/>
    <xf numFmtId="0" fontId="35" fillId="0" borderId="0" xfId="10" applyFont="1" applyAlignment="1">
      <alignment horizontal="left"/>
    </xf>
    <xf numFmtId="0" fontId="35" fillId="0" borderId="0" xfId="10" applyFont="1" applyAlignment="1">
      <alignment horizontal="center"/>
    </xf>
    <xf numFmtId="0" fontId="27" fillId="0" borderId="0" xfId="10"/>
    <xf numFmtId="0" fontId="35" fillId="11" borderId="0" xfId="10" applyFont="1" applyFill="1" applyAlignment="1">
      <alignment horizontal="center"/>
    </xf>
    <xf numFmtId="166" fontId="35" fillId="0" borderId="0" xfId="10" applyNumberFormat="1" applyFont="1" applyAlignment="1">
      <alignment horizontal="center"/>
    </xf>
    <xf numFmtId="167" fontId="35" fillId="0" borderId="0" xfId="10" applyNumberFormat="1" applyFont="1" applyAlignment="1">
      <alignment horizontal="center"/>
    </xf>
    <xf numFmtId="166" fontId="35" fillId="11" borderId="0" xfId="10" applyNumberFormat="1" applyFont="1" applyFill="1" applyAlignment="1">
      <alignment horizontal="center"/>
    </xf>
    <xf numFmtId="3" fontId="31" fillId="3" borderId="46" xfId="12" applyNumberFormat="1" applyFill="1" applyBorder="1" applyAlignment="1">
      <alignment horizontal="center" vertical="center"/>
    </xf>
    <xf numFmtId="168" fontId="35" fillId="0" borderId="29" xfId="12" applyNumberFormat="1" applyFont="1" applyBorder="1" applyAlignment="1">
      <alignment horizontal="center"/>
    </xf>
    <xf numFmtId="168" fontId="31" fillId="3" borderId="46" xfId="12" applyNumberFormat="1" applyFill="1" applyBorder="1" applyAlignment="1">
      <alignment horizontal="center"/>
    </xf>
    <xf numFmtId="168" fontId="35" fillId="0" borderId="28" xfId="12" applyNumberFormat="1" applyFont="1" applyBorder="1" applyAlignment="1">
      <alignment horizontal="center"/>
    </xf>
    <xf numFmtId="168" fontId="31" fillId="3" borderId="48" xfId="12" applyNumberFormat="1" applyFill="1" applyBorder="1" applyAlignment="1">
      <alignment horizontal="center"/>
    </xf>
    <xf numFmtId="168" fontId="12" fillId="0" borderId="28" xfId="12" applyNumberFormat="1" applyFont="1" applyBorder="1" applyAlignment="1">
      <alignment horizontal="center"/>
    </xf>
    <xf numFmtId="169" fontId="12" fillId="0" borderId="7" xfId="12" applyNumberFormat="1" applyFont="1" applyBorder="1" applyAlignment="1">
      <alignment horizontal="center"/>
    </xf>
    <xf numFmtId="169" fontId="31" fillId="3" borderId="62" xfId="12" applyNumberFormat="1" applyFill="1" applyBorder="1" applyAlignment="1">
      <alignment horizontal="center"/>
    </xf>
    <xf numFmtId="0" fontId="26" fillId="6" borderId="1" xfId="5" applyFont="1" applyFill="1" applyBorder="1" applyAlignment="1">
      <alignment vertical="center"/>
    </xf>
    <xf numFmtId="0" fontId="26" fillId="6" borderId="2" xfId="5" applyFont="1" applyFill="1" applyBorder="1" applyAlignment="1">
      <alignment vertical="center"/>
    </xf>
    <xf numFmtId="0" fontId="26" fillId="6" borderId="3" xfId="5" applyFont="1" applyFill="1" applyBorder="1" applyAlignment="1">
      <alignment vertical="center"/>
    </xf>
    <xf numFmtId="166" fontId="35" fillId="0" borderId="46" xfId="12" applyNumberFormat="1" applyFont="1" applyBorder="1" applyAlignment="1">
      <alignment horizontal="center"/>
    </xf>
    <xf numFmtId="1" fontId="23" fillId="0" borderId="58" xfId="2" applyNumberFormat="1" applyFont="1" applyBorder="1" applyAlignment="1">
      <alignment horizontal="center"/>
    </xf>
    <xf numFmtId="1" fontId="23" fillId="0" borderId="20" xfId="2" applyNumberFormat="1" applyFont="1" applyBorder="1" applyAlignment="1">
      <alignment horizontal="center"/>
    </xf>
    <xf numFmtId="168" fontId="27" fillId="0" borderId="0" xfId="10" applyNumberFormat="1"/>
    <xf numFmtId="0" fontId="6" fillId="0" borderId="0" xfId="25"/>
    <xf numFmtId="165" fontId="6" fillId="0" borderId="6" xfId="26" applyNumberFormat="1" applyBorder="1"/>
    <xf numFmtId="0" fontId="6" fillId="0" borderId="5" xfId="26" applyBorder="1"/>
    <xf numFmtId="0" fontId="6" fillId="0" borderId="4" xfId="26" applyBorder="1"/>
    <xf numFmtId="0" fontId="6" fillId="0" borderId="2" xfId="26" applyBorder="1"/>
    <xf numFmtId="0" fontId="6" fillId="0" borderId="1" xfId="26" applyBorder="1"/>
    <xf numFmtId="164" fontId="6" fillId="0" borderId="11" xfId="26" applyNumberFormat="1" applyBorder="1"/>
    <xf numFmtId="0" fontId="6" fillId="0" borderId="0" xfId="26"/>
    <xf numFmtId="164" fontId="6" fillId="0" borderId="6" xfId="27" applyNumberFormat="1" applyFont="1" applyBorder="1"/>
    <xf numFmtId="1" fontId="6" fillId="0" borderId="11" xfId="26" applyNumberFormat="1" applyBorder="1"/>
    <xf numFmtId="0" fontId="6" fillId="0" borderId="10" xfId="26" applyBorder="1"/>
    <xf numFmtId="1" fontId="6" fillId="0" borderId="43" xfId="26" applyNumberFormat="1" applyBorder="1"/>
    <xf numFmtId="0" fontId="6" fillId="0" borderId="42" xfId="26" applyBorder="1"/>
    <xf numFmtId="0" fontId="6" fillId="0" borderId="41" xfId="26" applyBorder="1"/>
    <xf numFmtId="164" fontId="0" fillId="0" borderId="40" xfId="27" applyNumberFormat="1" applyFont="1" applyBorder="1"/>
    <xf numFmtId="0" fontId="6" fillId="0" borderId="39" xfId="26" applyBorder="1"/>
    <xf numFmtId="0" fontId="6" fillId="0" borderId="38" xfId="26" applyBorder="1"/>
    <xf numFmtId="164" fontId="0" fillId="0" borderId="11" xfId="27" applyNumberFormat="1" applyFont="1" applyBorder="1"/>
    <xf numFmtId="0" fontId="6" fillId="0" borderId="0" xfId="25" applyAlignment="1">
      <alignment horizontal="right"/>
    </xf>
    <xf numFmtId="1" fontId="6" fillId="0" borderId="0" xfId="25" applyNumberFormat="1"/>
    <xf numFmtId="166" fontId="21" fillId="0" borderId="0" xfId="25" applyNumberFormat="1" applyFont="1"/>
    <xf numFmtId="0" fontId="6" fillId="0" borderId="0" xfId="25" applyAlignment="1">
      <alignment horizontal="left" vertical="top" wrapText="1"/>
    </xf>
    <xf numFmtId="8" fontId="6" fillId="0" borderId="0" xfId="25" applyNumberFormat="1"/>
    <xf numFmtId="0" fontId="20" fillId="0" borderId="0" xfId="25" applyFont="1" applyAlignment="1">
      <alignment wrapText="1"/>
    </xf>
    <xf numFmtId="166" fontId="6" fillId="0" borderId="0" xfId="25" applyNumberFormat="1"/>
    <xf numFmtId="0" fontId="19" fillId="0" borderId="0" xfId="25" applyFont="1" applyAlignment="1">
      <alignment wrapText="1"/>
    </xf>
    <xf numFmtId="0" fontId="6" fillId="0" borderId="0" xfId="25" applyAlignment="1">
      <alignment horizontal="center" wrapText="1"/>
    </xf>
    <xf numFmtId="0" fontId="6" fillId="0" borderId="0" xfId="25" applyAlignment="1">
      <alignment horizontal="center"/>
    </xf>
    <xf numFmtId="0" fontId="18" fillId="0" borderId="0" xfId="25" applyFont="1" applyAlignment="1">
      <alignment wrapText="1"/>
    </xf>
    <xf numFmtId="0" fontId="21" fillId="0" borderId="0" xfId="25" applyFont="1" applyAlignment="1">
      <alignment horizontal="left" vertical="top" wrapText="1"/>
    </xf>
    <xf numFmtId="0" fontId="18" fillId="0" borderId="0" xfId="25" applyFont="1" applyAlignment="1">
      <alignment horizontal="center"/>
    </xf>
    <xf numFmtId="44" fontId="0" fillId="0" borderId="0" xfId="27" applyFont="1" applyBorder="1"/>
    <xf numFmtId="0" fontId="22" fillId="0" borderId="0" xfId="25" applyFont="1"/>
    <xf numFmtId="0" fontId="24" fillId="2" borderId="44" xfId="25" applyFont="1" applyFill="1" applyBorder="1"/>
    <xf numFmtId="0" fontId="22" fillId="2" borderId="36" xfId="25" applyFont="1" applyFill="1" applyBorder="1"/>
    <xf numFmtId="1" fontId="35" fillId="0" borderId="55" xfId="12" applyNumberFormat="1" applyFont="1" applyBorder="1"/>
    <xf numFmtId="170" fontId="16" fillId="0" borderId="0" xfId="2" applyNumberFormat="1"/>
    <xf numFmtId="0" fontId="5" fillId="0" borderId="0" xfId="2" applyFont="1"/>
    <xf numFmtId="9" fontId="16" fillId="0" borderId="0" xfId="29" applyFont="1"/>
    <xf numFmtId="0" fontId="4" fillId="0" borderId="0" xfId="25" applyFont="1" applyAlignment="1">
      <alignment horizontal="right"/>
    </xf>
    <xf numFmtId="44" fontId="4" fillId="0" borderId="0" xfId="27" applyFont="1" applyBorder="1"/>
    <xf numFmtId="0" fontId="4" fillId="0" borderId="0" xfId="25" applyFont="1"/>
    <xf numFmtId="44" fontId="0" fillId="0" borderId="0" xfId="21" applyFont="1"/>
    <xf numFmtId="44" fontId="35" fillId="0" borderId="0" xfId="10" applyNumberFormat="1" applyFont="1" applyAlignment="1">
      <alignment horizontal="center"/>
    </xf>
    <xf numFmtId="44" fontId="35" fillId="11" borderId="0" xfId="10" applyNumberFormat="1" applyFont="1" applyFill="1" applyAlignment="1">
      <alignment horizontal="center"/>
    </xf>
    <xf numFmtId="44" fontId="27" fillId="0" borderId="0" xfId="10" applyNumberFormat="1"/>
    <xf numFmtId="169" fontId="35" fillId="0" borderId="29" xfId="12" applyNumberFormat="1" applyFont="1" applyBorder="1" applyAlignment="1">
      <alignment horizontal="center"/>
    </xf>
    <xf numFmtId="3" fontId="3" fillId="0" borderId="29" xfId="12" applyNumberFormat="1" applyFont="1" applyBorder="1" applyAlignment="1">
      <alignment horizontal="center"/>
    </xf>
    <xf numFmtId="0" fontId="3" fillId="0" borderId="0" xfId="25" applyFont="1"/>
    <xf numFmtId="0" fontId="2" fillId="0" borderId="0" xfId="2" applyFont="1"/>
    <xf numFmtId="0" fontId="2" fillId="0" borderId="0" xfId="25" applyFont="1"/>
    <xf numFmtId="1" fontId="2" fillId="0" borderId="0" xfId="25" applyNumberFormat="1" applyFont="1"/>
    <xf numFmtId="1" fontId="23" fillId="4" borderId="35" xfId="2" applyNumberFormat="1" applyFont="1" applyFill="1" applyBorder="1" applyAlignment="1">
      <alignment horizontal="center" vertical="center"/>
    </xf>
    <xf numFmtId="0" fontId="31" fillId="0" borderId="0" xfId="12"/>
    <xf numFmtId="0" fontId="36" fillId="8" borderId="0" xfId="12" applyFont="1" applyFill="1"/>
    <xf numFmtId="0" fontId="35" fillId="0" borderId="51" xfId="12" applyFont="1" applyBorder="1" applyAlignment="1">
      <alignment horizontal="center"/>
    </xf>
    <xf numFmtId="0" fontId="37" fillId="0" borderId="52" xfId="12" applyFont="1" applyBorder="1"/>
    <xf numFmtId="0" fontId="34" fillId="7" borderId="14" xfId="12" applyFont="1" applyFill="1" applyBorder="1" applyAlignment="1">
      <alignment horizontal="center"/>
    </xf>
    <xf numFmtId="0" fontId="34" fillId="7" borderId="15" xfId="12" applyFont="1" applyFill="1" applyBorder="1" applyAlignment="1">
      <alignment horizontal="center"/>
    </xf>
    <xf numFmtId="0" fontId="34" fillId="7" borderId="16" xfId="12" applyFont="1" applyFill="1" applyBorder="1" applyAlignment="1">
      <alignment horizontal="center"/>
    </xf>
    <xf numFmtId="0" fontId="35" fillId="10" borderId="0" xfId="10" applyFont="1" applyFill="1" applyAlignment="1">
      <alignment horizontal="center"/>
    </xf>
    <xf numFmtId="0" fontId="27" fillId="0" borderId="0" xfId="10"/>
    <xf numFmtId="0" fontId="23" fillId="4" borderId="1" xfId="2" applyFont="1" applyFill="1" applyBorder="1" applyAlignment="1">
      <alignment horizontal="left"/>
    </xf>
    <xf numFmtId="0" fontId="23" fillId="4" borderId="3" xfId="2" applyFont="1" applyFill="1" applyBorder="1" applyAlignment="1">
      <alignment horizontal="left"/>
    </xf>
    <xf numFmtId="0" fontId="23" fillId="4" borderId="4" xfId="2" applyFont="1" applyFill="1" applyBorder="1" applyAlignment="1">
      <alignment horizontal="left"/>
    </xf>
    <xf numFmtId="0" fontId="23" fillId="4" borderId="6" xfId="2" applyFont="1" applyFill="1" applyBorder="1" applyAlignment="1">
      <alignment horizontal="left"/>
    </xf>
    <xf numFmtId="0" fontId="21" fillId="4" borderId="12" xfId="2" applyFont="1" applyFill="1" applyBorder="1" applyAlignment="1">
      <alignment horizontal="center" vertical="center" wrapText="1"/>
    </xf>
    <xf numFmtId="0" fontId="21" fillId="4" borderId="17" xfId="2" applyFont="1" applyFill="1" applyBorder="1" applyAlignment="1">
      <alignment horizontal="center" vertical="center" wrapText="1"/>
    </xf>
    <xf numFmtId="0" fontId="21" fillId="4" borderId="23" xfId="2" applyFont="1" applyFill="1" applyBorder="1" applyAlignment="1">
      <alignment horizontal="center" vertical="center" wrapText="1"/>
    </xf>
    <xf numFmtId="0" fontId="21" fillId="4" borderId="13" xfId="2" applyFont="1" applyFill="1" applyBorder="1" applyAlignment="1">
      <alignment horizontal="center" vertical="center"/>
    </xf>
    <xf numFmtId="0" fontId="21" fillId="4" borderId="18" xfId="2" applyFont="1" applyFill="1" applyBorder="1" applyAlignment="1">
      <alignment horizontal="center" vertical="center"/>
    </xf>
    <xf numFmtId="0" fontId="21" fillId="4" borderId="24" xfId="2" applyFont="1" applyFill="1" applyBorder="1" applyAlignment="1">
      <alignment horizontal="center" vertical="center"/>
    </xf>
    <xf numFmtId="0" fontId="21" fillId="4" borderId="14" xfId="2" applyFont="1" applyFill="1" applyBorder="1" applyAlignment="1">
      <alignment horizontal="center"/>
    </xf>
    <xf numFmtId="0" fontId="21" fillId="4" borderId="15" xfId="2" applyFont="1" applyFill="1" applyBorder="1" applyAlignment="1">
      <alignment horizontal="center"/>
    </xf>
    <xf numFmtId="0" fontId="21" fillId="4" borderId="16" xfId="2" applyFont="1" applyFill="1" applyBorder="1" applyAlignment="1">
      <alignment horizontal="center"/>
    </xf>
    <xf numFmtId="0" fontId="21" fillId="4" borderId="19" xfId="2" applyFont="1" applyFill="1" applyBorder="1" applyAlignment="1">
      <alignment horizontal="center" vertical="center" wrapText="1"/>
    </xf>
    <xf numFmtId="0" fontId="21" fillId="4" borderId="9" xfId="2" applyFont="1" applyFill="1" applyBorder="1" applyAlignment="1">
      <alignment horizontal="center" vertical="center" wrapText="1"/>
    </xf>
    <xf numFmtId="0" fontId="21" fillId="4" borderId="58" xfId="2" applyFont="1" applyFill="1" applyBorder="1" applyAlignment="1">
      <alignment horizontal="center" wrapText="1"/>
    </xf>
    <xf numFmtId="0" fontId="21" fillId="4" borderId="30" xfId="2" applyFont="1" applyFill="1" applyBorder="1" applyAlignment="1">
      <alignment horizontal="center" wrapText="1"/>
    </xf>
    <xf numFmtId="0" fontId="20" fillId="5" borderId="36" xfId="26" applyFont="1" applyFill="1" applyBorder="1" applyAlignment="1">
      <alignment horizontal="center"/>
    </xf>
    <xf numFmtId="0" fontId="20" fillId="5" borderId="37" xfId="26" applyFont="1" applyFill="1" applyBorder="1" applyAlignment="1">
      <alignment horizontal="center"/>
    </xf>
    <xf numFmtId="0" fontId="20" fillId="5" borderId="2" xfId="26" applyFont="1" applyFill="1" applyBorder="1" applyAlignment="1">
      <alignment horizontal="center"/>
    </xf>
    <xf numFmtId="0" fontId="20" fillId="5" borderId="3" xfId="26" applyFont="1" applyFill="1" applyBorder="1" applyAlignment="1">
      <alignment horizontal="center"/>
    </xf>
    <xf numFmtId="0" fontId="6" fillId="0" borderId="1" xfId="26" applyBorder="1" applyAlignment="1">
      <alignment horizontal="center" vertical="center" wrapText="1"/>
    </xf>
    <xf numFmtId="0" fontId="6" fillId="0" borderId="3" xfId="26" applyBorder="1" applyAlignment="1">
      <alignment horizontal="center" vertical="center" wrapText="1"/>
    </xf>
    <xf numFmtId="0" fontId="6" fillId="0" borderId="10" xfId="26" applyBorder="1" applyAlignment="1">
      <alignment horizontal="center" vertical="center" wrapText="1"/>
    </xf>
    <xf numFmtId="0" fontId="6" fillId="0" borderId="11" xfId="26" applyBorder="1" applyAlignment="1">
      <alignment horizontal="center" vertical="center" wrapText="1"/>
    </xf>
    <xf numFmtId="0" fontId="6" fillId="0" borderId="4" xfId="26" applyBorder="1" applyAlignment="1">
      <alignment horizontal="center" vertical="center" wrapText="1"/>
    </xf>
    <xf numFmtId="0" fontId="6" fillId="0" borderId="6" xfId="26" applyBorder="1" applyAlignment="1">
      <alignment horizontal="center" vertical="center" wrapText="1"/>
    </xf>
    <xf numFmtId="0" fontId="6" fillId="0" borderId="10" xfId="26" applyBorder="1" applyAlignment="1">
      <alignment horizontal="center" wrapText="1"/>
    </xf>
    <xf numFmtId="0" fontId="6" fillId="0" borderId="11" xfId="26" applyBorder="1" applyAlignment="1">
      <alignment horizontal="center" wrapText="1"/>
    </xf>
    <xf numFmtId="0" fontId="6" fillId="0" borderId="4" xfId="26" applyBorder="1" applyAlignment="1">
      <alignment horizontal="center" wrapText="1"/>
    </xf>
    <xf numFmtId="0" fontId="6" fillId="0" borderId="6" xfId="26" applyBorder="1" applyAlignment="1">
      <alignment horizontal="center" wrapText="1"/>
    </xf>
    <xf numFmtId="1" fontId="1" fillId="0" borderId="3" xfId="26" applyNumberFormat="1" applyFont="1" applyBorder="1"/>
    <xf numFmtId="164" fontId="1" fillId="0" borderId="3" xfId="26" applyNumberFormat="1" applyFont="1" applyBorder="1"/>
    <xf numFmtId="0" fontId="1" fillId="0" borderId="7" xfId="5" applyFont="1" applyBorder="1" applyAlignment="1">
      <alignment vertical="center"/>
    </xf>
    <xf numFmtId="0" fontId="1" fillId="0" borderId="7" xfId="5" applyFont="1" applyBorder="1"/>
    <xf numFmtId="167" fontId="27" fillId="0" borderId="0" xfId="12" applyNumberFormat="1" applyFont="1"/>
    <xf numFmtId="164" fontId="0" fillId="0" borderId="0" xfId="21" applyNumberFormat="1" applyFont="1"/>
  </cellXfs>
  <cellStyles count="30">
    <cellStyle name="Comma 2" xfId="7" xr:uid="{42E4F9EF-89A6-453A-8F4D-46BB261E2E3A}"/>
    <cellStyle name="Comma 3" xfId="13" xr:uid="{D6CE62CE-BAF6-4089-91F6-506D7E45E9C2}"/>
    <cellStyle name="Currency" xfId="1" builtinId="4"/>
    <cellStyle name="Currency 2" xfId="3" xr:uid="{D61D01F2-3583-42D4-ACDC-17DCFAD6CB4C}"/>
    <cellStyle name="Currency 3" xfId="6" xr:uid="{BC63C486-070F-4BCD-9B2F-C08621F5D5FD}"/>
    <cellStyle name="Currency 3 2" xfId="20" xr:uid="{15BB7917-538E-4F3D-B95A-5BFEEA9F6629}"/>
    <cellStyle name="Currency 3 2 2" xfId="23" xr:uid="{5FD5811D-64AD-446A-8280-B4FE065A3305}"/>
    <cellStyle name="Currency 3 2 3" xfId="27" xr:uid="{ECAB2900-9C9F-402F-92CB-07B0DDE26247}"/>
    <cellStyle name="Currency 4" xfId="11" xr:uid="{121BEE86-A5E3-4AB1-98DC-5E91A199AA1B}"/>
    <cellStyle name="Currency 5" xfId="15" xr:uid="{5F081522-CA3F-492C-AA42-DC17EABA8562}"/>
    <cellStyle name="Currency 6" xfId="17" xr:uid="{24C0201A-F28B-4F1E-B8A2-F0A3522CB53B}"/>
    <cellStyle name="Currency 7" xfId="19" xr:uid="{FD185B99-EF57-4420-BE7A-A86D8BBFCE0A}"/>
    <cellStyle name="Currency 7 2" xfId="24" xr:uid="{15586910-3F32-43F0-9754-52A54A916D0E}"/>
    <cellStyle name="Currency 7 3" xfId="28" xr:uid="{3DA11DBD-43E1-4FB1-9504-A5CB8CDF4E96}"/>
    <cellStyle name="Currency 8" xfId="21" xr:uid="{5351FC9B-2076-486B-B6C7-FCC55E648D3F}"/>
    <cellStyle name="Hyperlink" xfId="8" builtinId="8"/>
    <cellStyle name="Normal" xfId="0" builtinId="0"/>
    <cellStyle name="Normal 2" xfId="2" xr:uid="{CF87CB0A-1490-4EF1-848C-60A3CABAAE47}"/>
    <cellStyle name="Normal 2 2" xfId="10" xr:uid="{19152922-E2E7-4A16-9361-1C85132ADF52}"/>
    <cellStyle name="Normal 3" xfId="5" xr:uid="{27E1B58C-2FA8-4859-B044-4D9939849DED}"/>
    <cellStyle name="Normal 3 2" xfId="18" xr:uid="{81241B0B-7744-4048-973D-53ABD9938DA7}"/>
    <cellStyle name="Normal 3 2 2" xfId="22" xr:uid="{B9108D33-6DAC-4CA7-AD76-4452DD5B595A}"/>
    <cellStyle name="Normal 3 2 3" xfId="26" xr:uid="{7692B985-BD1A-4A41-B6CB-24A7384EB3AB}"/>
    <cellStyle name="Normal 4" xfId="9" xr:uid="{9E0E9DF3-3089-4628-8EE0-8DB787A91956}"/>
    <cellStyle name="Normal 5" xfId="12" xr:uid="{A6BF061D-5756-4173-93C2-547A3412D8B5}"/>
    <cellStyle name="Normal 6" xfId="14" xr:uid="{8F54000E-79DA-4FE3-9CE8-83B12CF18963}"/>
    <cellStyle name="Normal 7" xfId="16" xr:uid="{AF135E91-1ABC-4481-A06C-16B0553BABBE}"/>
    <cellStyle name="Normal 8" xfId="25" xr:uid="{533C25A3-EFEF-4B23-A9E5-557D5F6CEF30}"/>
    <cellStyle name="Percent" xfId="29" builtinId="5"/>
    <cellStyle name="Percent 2" xfId="4" xr:uid="{8A07C2D5-B104-4B97-9D9B-08408BE65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2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Arial Rounded MT Bold" panose="020F0704030504030204" pitchFamily="34" charset="0"/>
              </a:rPr>
              <a:t>Electrical Use 2022 (kWh)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565804828038344E-2"/>
          <c:y val="0.19220967166305294"/>
          <c:w val="0.85219685039370074"/>
          <c:h val="0.602489417235101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Reports!$B$5:$B$16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Reports!$C$5:$C$16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5C8-425B-82B8-EB44867A7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34927"/>
        <c:axId val="46634095"/>
      </c:barChart>
      <c:catAx>
        <c:axId val="4663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34095"/>
        <c:crosses val="autoZero"/>
        <c:auto val="1"/>
        <c:lblAlgn val="ctr"/>
        <c:lblOffset val="100"/>
        <c:noMultiLvlLbl val="0"/>
      </c:catAx>
      <c:valAx>
        <c:axId val="4663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3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solidFill>
                  <a:sysClr val="windowText" lastClr="000000"/>
                </a:solidFill>
                <a:latin typeface="Arial Rounded MT Bold" panose="020F0704030504030204" pitchFamily="34" charset="0"/>
              </a:rPr>
              <a:t>Natural Gas Use 2022 MMBTU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Reports!$E$3:$E$4</c:f>
              <c:strCache>
                <c:ptCount val="2"/>
                <c:pt idx="0">
                  <c:v>Natural Gas</c:v>
                </c:pt>
                <c:pt idx="1">
                  <c:v>MMBTU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Reports!$B$5:$B$16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Reports!$E$5:$E$16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B8AC-4B5B-9C4B-FFA4ED99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247135"/>
        <c:axId val="568250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Reports!$C$3:$C$4</c15:sqref>
                        </c15:formulaRef>
                      </c:ext>
                    </c:extLst>
                    <c:strCache>
                      <c:ptCount val="2"/>
                      <c:pt idx="0">
                        <c:v>Electricity</c:v>
                      </c:pt>
                      <c:pt idx="1">
                        <c:v>kWh</c:v>
                      </c:pt>
                    </c:strCache>
                  </c:strRef>
                </c:tx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Reports!$B$5:$B$16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Reports!$C$5:$C$16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8AC-4B5B-9C4B-FFA4ED9960B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Reports!$D$3:$D$4</c15:sqref>
                        </c15:formulaRef>
                      </c:ext>
                    </c:extLst>
                    <c:strCache>
                      <c:ptCount val="2"/>
                      <c:pt idx="0">
                        <c:v>Electricity</c:v>
                      </c:pt>
                      <c:pt idx="1">
                        <c:v>kW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Reports!$B$5:$B$16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Reports!$D$5:$D$16</c15:sqref>
                        </c15:formulaRef>
                      </c:ext>
                    </c:extLst>
                    <c:numCache>
                      <c:formatCode>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AC-4B5B-9C4B-FFA4ED9960BC}"/>
                  </c:ext>
                </c:extLst>
              </c15:ser>
            </c15:filteredBarSeries>
          </c:ext>
        </c:extLst>
      </c:barChart>
      <c:catAx>
        <c:axId val="56824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250463"/>
        <c:crosses val="autoZero"/>
        <c:auto val="1"/>
        <c:lblAlgn val="ctr"/>
        <c:lblOffset val="100"/>
        <c:noMultiLvlLbl val="0"/>
      </c:catAx>
      <c:valAx>
        <c:axId val="56825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247135"/>
        <c:crosses val="autoZero"/>
        <c:crossBetween val="between"/>
      </c:valAx>
      <c:spPr>
        <a:noFill/>
        <a:ln>
          <a:solidFill>
            <a:schemeClr val="accent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306705</xdr:colOff>
      <xdr:row>23</xdr:row>
      <xdr:rowOff>26670</xdr:rowOff>
    </xdr:from>
    <xdr:to>
      <xdr:col>7</xdr:col>
      <xdr:colOff>312419</xdr:colOff>
      <xdr:row>42</xdr:row>
      <xdr:rowOff>179070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8CCBB71-7A6A-4351-FB67-A26A2A2A20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783905</xdr:colOff>
      <xdr:row>22</xdr:row>
      <xdr:rowOff>176894</xdr:rowOff>
    </xdr:from>
    <xdr:to>
      <xdr:col>13</xdr:col>
      <xdr:colOff>408214</xdr:colOff>
      <xdr:row>42</xdr:row>
      <xdr:rowOff>112396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7900558-CE68-9618-00AB-DB94759140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chnerm@lanecc.edu" TargetMode="External"/><Relationship Id="rId3" Type="http://schemas.openxmlformats.org/officeDocument/2006/relationships/hyperlink" Target="mailto:hendy@lanecc.edu" TargetMode="External"/><Relationship Id="rId7" Type="http://schemas.openxmlformats.org/officeDocument/2006/relationships/hyperlink" Target="mailto:teschnerm@lanecc.ed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dam.holzschuh@pcc.edu" TargetMode="External"/><Relationship Id="rId1" Type="http://schemas.openxmlformats.org/officeDocument/2006/relationships/hyperlink" Target="mailto:marinellos@lanecc.edu" TargetMode="External"/><Relationship Id="rId6" Type="http://schemas.openxmlformats.org/officeDocument/2006/relationships/hyperlink" Target="mailto:marinellos@lanecc.edu" TargetMode="External"/><Relationship Id="rId11" Type="http://schemas.openxmlformats.org/officeDocument/2006/relationships/hyperlink" Target="mailto:hendy@lanecc.edu" TargetMode="External"/><Relationship Id="rId5" Type="http://schemas.openxmlformats.org/officeDocument/2006/relationships/hyperlink" Target="mailto:dahburae@oregonstate.edu" TargetMode="External"/><Relationship Id="rId10" Type="http://schemas.openxmlformats.org/officeDocument/2006/relationships/hyperlink" Target="mailto:dahburae@oregonstate.edu" TargetMode="External"/><Relationship Id="rId4" Type="http://schemas.openxmlformats.org/officeDocument/2006/relationships/hyperlink" Target="mailto:yute@oregonstate.edu" TargetMode="External"/><Relationship Id="rId9" Type="http://schemas.openxmlformats.org/officeDocument/2006/relationships/hyperlink" Target="mailto:yute@oregonstate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88B9-434A-45C7-8A2D-6C18E9ED4F22}">
  <dimension ref="D3:S31"/>
  <sheetViews>
    <sheetView showGridLines="0" topLeftCell="A4" workbookViewId="0">
      <selection activeCell="W18" sqref="W18"/>
    </sheetView>
  </sheetViews>
  <sheetFormatPr defaultColWidth="8.77734375" defaultRowHeight="14.4" x14ac:dyDescent="0.3"/>
  <cols>
    <col min="1" max="4" width="8.77734375" style="35"/>
    <col min="5" max="5" width="28" style="35" customWidth="1"/>
    <col min="6" max="6" width="15.6640625" style="35" customWidth="1"/>
    <col min="7" max="12" width="8.77734375" style="35"/>
    <col min="13" max="13" width="17.6640625" style="35" customWidth="1"/>
    <col min="14" max="16384" width="8.77734375" style="35"/>
  </cols>
  <sheetData>
    <row r="3" spans="4:19" ht="18" x14ac:dyDescent="0.3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8"/>
    </row>
    <row r="4" spans="4:19" ht="18" x14ac:dyDescent="0.35">
      <c r="D4" s="59"/>
      <c r="E4" s="59" t="s">
        <v>68</v>
      </c>
      <c r="F4" s="59"/>
      <c r="G4" s="59"/>
      <c r="H4" s="59"/>
      <c r="I4" s="59"/>
      <c r="J4" s="59"/>
      <c r="K4" s="59"/>
      <c r="L4" s="59"/>
      <c r="M4" s="59" t="s">
        <v>69</v>
      </c>
      <c r="N4" s="59"/>
      <c r="O4" s="59"/>
      <c r="P4" s="58"/>
    </row>
    <row r="5" spans="4:19" ht="25.5" customHeight="1" thickBot="1" x14ac:dyDescent="0.35"/>
    <row r="6" spans="4:19" ht="23.25" customHeight="1" x14ac:dyDescent="0.3">
      <c r="E6" s="132" t="s">
        <v>37</v>
      </c>
      <c r="F6" s="133"/>
      <c r="G6" s="133"/>
      <c r="H6" s="133"/>
      <c r="I6" s="133"/>
      <c r="J6" s="133"/>
      <c r="K6" s="134"/>
      <c r="M6" s="40" t="s">
        <v>37</v>
      </c>
      <c r="N6" s="41"/>
      <c r="O6" s="41"/>
      <c r="P6" s="41"/>
      <c r="Q6" s="41"/>
      <c r="R6" s="41"/>
      <c r="S6" s="42"/>
    </row>
    <row r="7" spans="4:19" ht="21" customHeight="1" x14ac:dyDescent="0.3">
      <c r="E7" s="43" t="s">
        <v>38</v>
      </c>
      <c r="F7" s="44"/>
      <c r="G7" s="45"/>
      <c r="H7" s="45"/>
      <c r="I7" s="45"/>
      <c r="J7" s="45"/>
      <c r="K7" s="46"/>
      <c r="M7" s="43" t="s">
        <v>38</v>
      </c>
      <c r="N7" s="234" t="s">
        <v>123</v>
      </c>
      <c r="O7" s="45"/>
      <c r="P7" s="45"/>
      <c r="Q7" s="45"/>
      <c r="R7" s="45"/>
      <c r="S7" s="46"/>
    </row>
    <row r="8" spans="4:19" ht="18.75" customHeight="1" x14ac:dyDescent="0.3">
      <c r="E8" s="43" t="s">
        <v>39</v>
      </c>
      <c r="F8" s="44"/>
      <c r="G8" s="45"/>
      <c r="H8" s="45"/>
      <c r="I8" s="45"/>
      <c r="J8" s="45"/>
      <c r="K8" s="46"/>
      <c r="M8" s="43" t="s">
        <v>39</v>
      </c>
      <c r="N8" s="234" t="s">
        <v>124</v>
      </c>
      <c r="O8" s="45"/>
      <c r="P8" s="45"/>
      <c r="Q8" s="45"/>
      <c r="R8" s="45"/>
      <c r="S8" s="46"/>
    </row>
    <row r="9" spans="4:19" ht="19.5" customHeight="1" x14ac:dyDescent="0.3">
      <c r="E9" s="43" t="s">
        <v>40</v>
      </c>
      <c r="F9" s="44"/>
      <c r="G9" s="45"/>
      <c r="H9" s="45"/>
      <c r="I9" s="45"/>
      <c r="J9" s="45"/>
      <c r="K9" s="46"/>
      <c r="M9" s="43" t="s">
        <v>40</v>
      </c>
      <c r="N9" s="234" t="s">
        <v>125</v>
      </c>
      <c r="O9" s="45"/>
      <c r="P9" s="45"/>
      <c r="Q9" s="45"/>
      <c r="R9" s="45"/>
      <c r="S9" s="46"/>
    </row>
    <row r="10" spans="4:19" ht="21" customHeight="1" x14ac:dyDescent="0.3">
      <c r="E10" s="43" t="s">
        <v>41</v>
      </c>
      <c r="F10" s="47"/>
      <c r="G10" s="45"/>
      <c r="H10" s="45"/>
      <c r="I10" s="45"/>
      <c r="J10" s="45"/>
      <c r="K10" s="46"/>
      <c r="M10" s="43" t="s">
        <v>41</v>
      </c>
      <c r="N10" s="47" t="s">
        <v>133</v>
      </c>
      <c r="O10" s="45"/>
      <c r="P10" s="45"/>
      <c r="Q10" s="45"/>
      <c r="R10" s="45"/>
      <c r="S10" s="46"/>
    </row>
    <row r="11" spans="4:19" ht="18" x14ac:dyDescent="0.35">
      <c r="E11" s="48" t="s">
        <v>42</v>
      </c>
      <c r="F11" s="49"/>
      <c r="G11" s="49"/>
      <c r="H11" s="49"/>
      <c r="I11" s="49"/>
      <c r="J11" s="49"/>
      <c r="K11" s="50"/>
      <c r="M11" s="48" t="s">
        <v>42</v>
      </c>
      <c r="N11" s="41"/>
      <c r="O11" s="41"/>
      <c r="P11" s="41"/>
      <c r="Q11" s="41"/>
      <c r="R11" s="41"/>
      <c r="S11" s="42"/>
    </row>
    <row r="12" spans="4:19" ht="18.75" customHeight="1" x14ac:dyDescent="0.3">
      <c r="E12" s="43" t="s">
        <v>38</v>
      </c>
      <c r="F12" s="44" t="s">
        <v>43</v>
      </c>
      <c r="G12" s="45"/>
      <c r="H12" s="45"/>
      <c r="I12" s="45"/>
      <c r="J12" s="45"/>
      <c r="K12" s="46"/>
      <c r="M12" s="43" t="s">
        <v>38</v>
      </c>
      <c r="N12" s="44" t="s">
        <v>43</v>
      </c>
      <c r="O12" s="45"/>
      <c r="P12" s="45"/>
      <c r="Q12" s="45"/>
      <c r="R12" s="45"/>
      <c r="S12" s="46"/>
    </row>
    <row r="13" spans="4:19" ht="18.75" customHeight="1" x14ac:dyDescent="0.3">
      <c r="E13" s="43" t="s">
        <v>39</v>
      </c>
      <c r="F13" s="44" t="s">
        <v>44</v>
      </c>
      <c r="G13" s="45"/>
      <c r="H13" s="45"/>
      <c r="I13" s="45"/>
      <c r="J13" s="45"/>
      <c r="K13" s="46"/>
      <c r="M13" s="43" t="s">
        <v>39</v>
      </c>
      <c r="N13" s="44" t="s">
        <v>44</v>
      </c>
      <c r="O13" s="45"/>
      <c r="P13" s="45"/>
      <c r="Q13" s="45"/>
      <c r="R13" s="45"/>
      <c r="S13" s="46"/>
    </row>
    <row r="14" spans="4:19" ht="18.75" customHeight="1" x14ac:dyDescent="0.3">
      <c r="E14" s="43" t="s">
        <v>45</v>
      </c>
      <c r="F14" s="44" t="s">
        <v>46</v>
      </c>
      <c r="G14" s="45"/>
      <c r="H14" s="45"/>
      <c r="I14" s="45"/>
      <c r="J14" s="45"/>
      <c r="K14" s="46"/>
      <c r="M14" s="43" t="s">
        <v>40</v>
      </c>
      <c r="N14" s="44" t="s">
        <v>46</v>
      </c>
      <c r="O14" s="45"/>
      <c r="P14" s="45"/>
      <c r="Q14" s="45"/>
      <c r="R14" s="45"/>
      <c r="S14" s="46"/>
    </row>
    <row r="15" spans="4:19" ht="18.75" customHeight="1" x14ac:dyDescent="0.3">
      <c r="E15" s="43" t="s">
        <v>41</v>
      </c>
      <c r="F15" s="47" t="s">
        <v>47</v>
      </c>
      <c r="G15" s="45"/>
      <c r="H15" s="45"/>
      <c r="I15" s="45"/>
      <c r="J15" s="45"/>
      <c r="K15" s="46"/>
      <c r="M15" s="43" t="s">
        <v>41</v>
      </c>
      <c r="N15" s="47" t="s">
        <v>47</v>
      </c>
      <c r="O15" s="45"/>
      <c r="P15" s="45"/>
      <c r="Q15" s="45"/>
      <c r="R15" s="45"/>
      <c r="S15" s="46"/>
    </row>
    <row r="16" spans="4:19" ht="18" x14ac:dyDescent="0.35">
      <c r="E16" s="48" t="s">
        <v>42</v>
      </c>
      <c r="F16" s="49"/>
      <c r="G16" s="49"/>
      <c r="H16" s="49"/>
      <c r="I16" s="49"/>
      <c r="J16" s="49"/>
      <c r="K16" s="50"/>
      <c r="M16" s="48" t="s">
        <v>42</v>
      </c>
      <c r="N16" s="49"/>
      <c r="O16" s="49"/>
      <c r="P16" s="49"/>
      <c r="Q16" s="49"/>
      <c r="R16" s="49"/>
      <c r="S16" s="50"/>
    </row>
    <row r="17" spans="5:19" ht="18.75" customHeight="1" x14ac:dyDescent="0.3">
      <c r="E17" s="51" t="s">
        <v>38</v>
      </c>
      <c r="F17" s="114" t="s">
        <v>104</v>
      </c>
      <c r="G17" s="52"/>
      <c r="H17" s="52"/>
      <c r="I17" s="52"/>
      <c r="J17" s="52"/>
      <c r="K17" s="53"/>
      <c r="M17" s="43" t="s">
        <v>38</v>
      </c>
      <c r="N17" s="114" t="s">
        <v>104</v>
      </c>
      <c r="O17" s="52"/>
      <c r="P17" s="52"/>
      <c r="Q17" s="52"/>
      <c r="R17" s="52"/>
      <c r="S17" s="53"/>
    </row>
    <row r="18" spans="5:19" ht="18.75" customHeight="1" x14ac:dyDescent="0.3">
      <c r="E18" s="51" t="s">
        <v>39</v>
      </c>
      <c r="F18" s="114" t="s">
        <v>103</v>
      </c>
      <c r="G18" s="52"/>
      <c r="H18" s="52"/>
      <c r="I18" s="52"/>
      <c r="J18" s="52"/>
      <c r="K18" s="53"/>
      <c r="M18" s="43" t="s">
        <v>39</v>
      </c>
      <c r="N18" s="114" t="s">
        <v>103</v>
      </c>
      <c r="O18" s="52"/>
      <c r="P18" s="52"/>
      <c r="Q18" s="52"/>
      <c r="R18" s="52"/>
      <c r="S18" s="53"/>
    </row>
    <row r="19" spans="5:19" ht="18.75" customHeight="1" x14ac:dyDescent="0.3">
      <c r="E19" s="51" t="s">
        <v>41</v>
      </c>
      <c r="F19" s="54" t="s">
        <v>105</v>
      </c>
      <c r="G19" s="52"/>
      <c r="H19" s="52"/>
      <c r="I19" s="52"/>
      <c r="J19" s="52"/>
      <c r="K19" s="53"/>
      <c r="M19" s="43" t="s">
        <v>45</v>
      </c>
      <c r="N19" s="54" t="s">
        <v>105</v>
      </c>
      <c r="O19" s="52"/>
      <c r="P19" s="52"/>
      <c r="Q19" s="52"/>
      <c r="R19" s="52"/>
      <c r="S19" s="53"/>
    </row>
    <row r="20" spans="5:19" ht="18" x14ac:dyDescent="0.35">
      <c r="E20" s="48" t="s">
        <v>42</v>
      </c>
      <c r="F20" s="49"/>
      <c r="G20" s="49"/>
      <c r="H20" s="49"/>
      <c r="I20" s="49"/>
      <c r="J20" s="49"/>
      <c r="K20" s="50"/>
      <c r="M20" s="48" t="s">
        <v>42</v>
      </c>
      <c r="N20" s="49"/>
      <c r="O20" s="49"/>
      <c r="P20" s="49"/>
      <c r="Q20" s="49"/>
      <c r="R20" s="49"/>
      <c r="S20" s="50"/>
    </row>
    <row r="21" spans="5:19" x14ac:dyDescent="0.3">
      <c r="E21" s="51" t="s">
        <v>38</v>
      </c>
      <c r="F21" s="235" t="s">
        <v>126</v>
      </c>
      <c r="G21" s="52"/>
      <c r="H21" s="52"/>
      <c r="I21" s="52"/>
      <c r="J21" s="52"/>
      <c r="K21" s="53"/>
      <c r="M21" s="51" t="s">
        <v>38</v>
      </c>
      <c r="N21" s="235" t="s">
        <v>126</v>
      </c>
      <c r="O21" s="52"/>
      <c r="P21" s="52"/>
      <c r="Q21" s="52"/>
      <c r="R21" s="52"/>
      <c r="S21" s="53"/>
    </row>
    <row r="22" spans="5:19" x14ac:dyDescent="0.3">
      <c r="E22" s="51" t="s">
        <v>39</v>
      </c>
      <c r="F22" s="114" t="s">
        <v>103</v>
      </c>
      <c r="G22" s="52"/>
      <c r="H22" s="52"/>
      <c r="I22" s="52"/>
      <c r="J22" s="52"/>
      <c r="K22" s="53"/>
      <c r="M22" s="51" t="s">
        <v>39</v>
      </c>
      <c r="N22" s="114" t="s">
        <v>103</v>
      </c>
      <c r="O22" s="52"/>
      <c r="P22" s="52"/>
      <c r="Q22" s="52"/>
      <c r="R22" s="52"/>
      <c r="S22" s="53"/>
    </row>
    <row r="23" spans="5:19" x14ac:dyDescent="0.3">
      <c r="E23" s="51" t="s">
        <v>41</v>
      </c>
      <c r="F23" s="54" t="s">
        <v>127</v>
      </c>
      <c r="G23" s="52"/>
      <c r="H23" s="52"/>
      <c r="I23" s="52"/>
      <c r="J23" s="52"/>
      <c r="K23" s="53"/>
      <c r="M23" s="51" t="s">
        <v>41</v>
      </c>
      <c r="N23" s="54" t="s">
        <v>127</v>
      </c>
      <c r="O23" s="52"/>
      <c r="P23" s="52"/>
      <c r="Q23" s="52"/>
      <c r="R23" s="52"/>
      <c r="S23" s="53"/>
    </row>
    <row r="24" spans="5:19" ht="18" x14ac:dyDescent="0.35">
      <c r="E24" s="48" t="s">
        <v>42</v>
      </c>
      <c r="F24" s="49"/>
      <c r="G24" s="49"/>
      <c r="H24" s="49"/>
      <c r="I24" s="49"/>
      <c r="J24" s="49"/>
      <c r="K24" s="50"/>
      <c r="M24" s="48" t="s">
        <v>42</v>
      </c>
      <c r="N24" s="49"/>
      <c r="O24" s="49"/>
      <c r="P24" s="49"/>
      <c r="Q24" s="49"/>
      <c r="R24" s="49"/>
      <c r="S24" s="50"/>
    </row>
    <row r="25" spans="5:19" x14ac:dyDescent="0.3">
      <c r="E25" s="51" t="s">
        <v>38</v>
      </c>
      <c r="F25" s="235" t="s">
        <v>128</v>
      </c>
      <c r="G25" s="52"/>
      <c r="H25" s="52"/>
      <c r="I25" s="52"/>
      <c r="J25" s="52"/>
      <c r="K25" s="53"/>
      <c r="M25" s="51" t="s">
        <v>38</v>
      </c>
      <c r="N25" s="235" t="s">
        <v>128</v>
      </c>
      <c r="O25" s="52"/>
      <c r="P25" s="52"/>
      <c r="Q25" s="52"/>
      <c r="R25" s="52"/>
      <c r="S25" s="53"/>
    </row>
    <row r="26" spans="5:19" x14ac:dyDescent="0.3">
      <c r="E26" s="51" t="s">
        <v>39</v>
      </c>
      <c r="F26" s="114" t="s">
        <v>103</v>
      </c>
      <c r="G26" s="52"/>
      <c r="H26" s="52"/>
      <c r="I26" s="52"/>
      <c r="J26" s="52"/>
      <c r="K26" s="53"/>
      <c r="M26" s="51" t="s">
        <v>39</v>
      </c>
      <c r="N26" s="114" t="s">
        <v>103</v>
      </c>
      <c r="O26" s="52"/>
      <c r="P26" s="52"/>
      <c r="Q26" s="52"/>
      <c r="R26" s="52"/>
      <c r="S26" s="53"/>
    </row>
    <row r="27" spans="5:19" x14ac:dyDescent="0.3">
      <c r="E27" s="51" t="s">
        <v>41</v>
      </c>
      <c r="F27" s="54" t="s">
        <v>129</v>
      </c>
      <c r="G27" s="52"/>
      <c r="H27" s="52"/>
      <c r="I27" s="52"/>
      <c r="J27" s="52"/>
      <c r="K27" s="53"/>
      <c r="M27" s="51" t="s">
        <v>41</v>
      </c>
      <c r="N27" s="54" t="s">
        <v>129</v>
      </c>
      <c r="O27" s="52"/>
      <c r="P27" s="52"/>
      <c r="Q27" s="52"/>
      <c r="R27" s="52"/>
      <c r="S27" s="53"/>
    </row>
    <row r="28" spans="5:19" ht="18" x14ac:dyDescent="0.35">
      <c r="E28" s="48" t="s">
        <v>42</v>
      </c>
      <c r="F28" s="49"/>
      <c r="G28" s="49"/>
      <c r="H28" s="49"/>
      <c r="I28" s="49"/>
      <c r="J28" s="49"/>
      <c r="K28" s="50"/>
      <c r="M28" s="48" t="s">
        <v>42</v>
      </c>
      <c r="N28" s="49"/>
      <c r="O28" s="49"/>
      <c r="P28" s="49"/>
      <c r="Q28" s="49"/>
      <c r="R28" s="49"/>
      <c r="S28" s="50"/>
    </row>
    <row r="29" spans="5:19" x14ac:dyDescent="0.3">
      <c r="E29" s="51" t="s">
        <v>38</v>
      </c>
      <c r="F29" s="235" t="s">
        <v>130</v>
      </c>
      <c r="G29" s="52"/>
      <c r="H29" s="52"/>
      <c r="I29" s="52"/>
      <c r="J29" s="52"/>
      <c r="K29" s="53"/>
      <c r="M29" s="51" t="s">
        <v>38</v>
      </c>
      <c r="N29" s="235" t="s">
        <v>130</v>
      </c>
      <c r="O29" s="52"/>
      <c r="P29" s="52"/>
      <c r="Q29" s="52"/>
      <c r="R29" s="52"/>
      <c r="S29" s="53"/>
    </row>
    <row r="30" spans="5:19" x14ac:dyDescent="0.3">
      <c r="E30" s="51" t="s">
        <v>39</v>
      </c>
      <c r="F30" s="114" t="s">
        <v>103</v>
      </c>
      <c r="G30" s="52"/>
      <c r="H30" s="52"/>
      <c r="I30" s="52"/>
      <c r="J30" s="52"/>
      <c r="K30" s="53"/>
      <c r="M30" s="51" t="s">
        <v>39</v>
      </c>
      <c r="N30" s="114" t="s">
        <v>103</v>
      </c>
      <c r="O30" s="52"/>
      <c r="P30" s="52"/>
      <c r="Q30" s="52"/>
      <c r="R30" s="52"/>
      <c r="S30" s="53"/>
    </row>
    <row r="31" spans="5:19" x14ac:dyDescent="0.3">
      <c r="E31" s="51" t="s">
        <v>41</v>
      </c>
      <c r="F31" s="54" t="s">
        <v>131</v>
      </c>
      <c r="G31" s="52"/>
      <c r="H31" s="52"/>
      <c r="I31" s="52"/>
      <c r="J31" s="52"/>
      <c r="K31" s="53"/>
      <c r="M31" s="51" t="s">
        <v>41</v>
      </c>
      <c r="N31" s="54" t="s">
        <v>131</v>
      </c>
      <c r="O31" s="52"/>
      <c r="P31" s="52"/>
      <c r="Q31" s="52"/>
      <c r="R31" s="52"/>
      <c r="S31" s="53"/>
    </row>
  </sheetData>
  <hyperlinks>
    <hyperlink ref="F15" r:id="rId1" xr:uid="{6927012D-57EA-4858-B32F-8BAD4301DD51}"/>
    <hyperlink ref="N10" r:id="rId2" xr:uid="{1DCCC9FB-2C03-4DF8-81CB-DB3A3E5A080E}"/>
    <hyperlink ref="N23" r:id="rId3" xr:uid="{C9F84CB3-0509-4CAA-A296-B6CA77EF9C81}"/>
    <hyperlink ref="N27" r:id="rId4" xr:uid="{C056154C-028B-4BB1-8E55-A1A6804F9BA0}"/>
    <hyperlink ref="N31" r:id="rId5" xr:uid="{D0F2D38E-4B2C-4D50-A207-8E994345187C}"/>
    <hyperlink ref="N15" r:id="rId6" xr:uid="{6D20E116-3805-4D91-B897-E2D224020139}"/>
    <hyperlink ref="N19" r:id="rId7" xr:uid="{0577A7EE-09EF-4544-859B-F9A337D8EDCC}"/>
    <hyperlink ref="F19" r:id="rId8" xr:uid="{232350D6-41D4-4E6B-B185-BC3FD0535A5F}"/>
    <hyperlink ref="F27" r:id="rId9" xr:uid="{C6397BD8-5F93-4AFA-B31C-AF6AB488C1CC}"/>
    <hyperlink ref="F31" r:id="rId10" xr:uid="{A9D3EF51-48B6-4859-8FE6-13093440286B}"/>
    <hyperlink ref="F23" r:id="rId11" xr:uid="{7473504E-C91F-4120-9CD1-6CA0CE95B2C7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C9F8-5471-4A63-BDBD-C4AF751D882F}">
  <sheetPr>
    <outlinePr summaryBelow="0" summaryRight="0"/>
  </sheetPr>
  <dimension ref="A1:P32"/>
  <sheetViews>
    <sheetView zoomScale="70" zoomScaleNormal="70" zoomScaleSheetLayoutView="90" workbookViewId="0">
      <selection activeCell="I46" sqref="I46"/>
    </sheetView>
  </sheetViews>
  <sheetFormatPr defaultColWidth="12.44140625" defaultRowHeight="15.75" customHeight="1" x14ac:dyDescent="0.3"/>
  <cols>
    <col min="1" max="2" width="12.44140625" style="56"/>
    <col min="3" max="4" width="12.44140625" style="56" customWidth="1"/>
    <col min="5" max="10" width="12.44140625" style="56"/>
    <col min="11" max="11" width="13.77734375" style="56" customWidth="1"/>
    <col min="12" max="14" width="12.44140625" style="56"/>
    <col min="15" max="15" width="14.109375" style="56" bestFit="1" customWidth="1"/>
    <col min="16" max="16384" width="12.44140625" style="56"/>
  </cols>
  <sheetData>
    <row r="1" spans="1:15" ht="15.75" customHeight="1" x14ac:dyDescent="0.3">
      <c r="A1" s="193" t="s">
        <v>106</v>
      </c>
      <c r="B1" s="192"/>
      <c r="C1" s="192"/>
      <c r="D1" s="192"/>
      <c r="E1" s="192"/>
      <c r="F1" s="192"/>
    </row>
    <row r="3" spans="1:15" ht="15.75" customHeight="1" x14ac:dyDescent="0.3">
      <c r="B3" s="75"/>
      <c r="C3" s="194" t="s">
        <v>88</v>
      </c>
      <c r="D3" s="195"/>
      <c r="E3" s="76" t="s">
        <v>89</v>
      </c>
      <c r="G3" s="75"/>
      <c r="H3" s="76" t="s">
        <v>88</v>
      </c>
      <c r="I3" s="76" t="s">
        <v>89</v>
      </c>
      <c r="J3" s="77"/>
    </row>
    <row r="4" spans="1:15" ht="15.75" customHeight="1" x14ac:dyDescent="0.3">
      <c r="B4" s="75"/>
      <c r="C4" s="76" t="s">
        <v>1</v>
      </c>
      <c r="D4" s="76" t="s">
        <v>2</v>
      </c>
      <c r="E4" s="76" t="s">
        <v>102</v>
      </c>
      <c r="G4" s="75"/>
      <c r="H4" s="194" t="s">
        <v>90</v>
      </c>
      <c r="I4" s="195"/>
      <c r="M4" s="99"/>
      <c r="N4" s="99"/>
      <c r="O4" s="91"/>
    </row>
    <row r="5" spans="1:15" ht="15.75" customHeight="1" x14ac:dyDescent="0.3">
      <c r="B5" s="75" t="s">
        <v>67</v>
      </c>
      <c r="C5" s="78"/>
      <c r="D5" s="78"/>
      <c r="E5" s="78"/>
      <c r="G5" s="75" t="s">
        <v>67</v>
      </c>
      <c r="H5" s="78">
        <f>C5*3412.14/1000</f>
        <v>0</v>
      </c>
      <c r="I5" s="78">
        <f>E5*1000</f>
        <v>0</v>
      </c>
      <c r="M5" s="99"/>
      <c r="N5" s="99"/>
      <c r="O5" s="91"/>
    </row>
    <row r="6" spans="1:15" ht="15.75" customHeight="1" x14ac:dyDescent="0.3">
      <c r="B6" s="75" t="s">
        <v>66</v>
      </c>
      <c r="C6" s="78"/>
      <c r="D6" s="78"/>
      <c r="E6" s="78"/>
      <c r="G6" s="75" t="s">
        <v>66</v>
      </c>
      <c r="H6" s="78">
        <f t="shared" ref="H6:H16" si="0">C6*3412.14/1000</f>
        <v>0</v>
      </c>
      <c r="I6" s="78">
        <f t="shared" ref="I6:I16" si="1">E6*1000</f>
        <v>0</v>
      </c>
      <c r="M6" s="99"/>
      <c r="N6" s="99"/>
      <c r="O6" s="91"/>
    </row>
    <row r="7" spans="1:15" ht="15.75" customHeight="1" x14ac:dyDescent="0.3">
      <c r="B7" s="75" t="s">
        <v>65</v>
      </c>
      <c r="C7" s="78"/>
      <c r="D7" s="78"/>
      <c r="E7" s="78"/>
      <c r="G7" s="75" t="s">
        <v>65</v>
      </c>
      <c r="H7" s="78">
        <f t="shared" si="0"/>
        <v>0</v>
      </c>
      <c r="I7" s="78">
        <f t="shared" si="1"/>
        <v>0</v>
      </c>
      <c r="M7" s="99"/>
      <c r="N7" s="99"/>
      <c r="O7" s="91"/>
    </row>
    <row r="8" spans="1:15" ht="15.75" customHeight="1" x14ac:dyDescent="0.3">
      <c r="B8" s="75" t="s">
        <v>64</v>
      </c>
      <c r="C8" s="78"/>
      <c r="D8" s="78"/>
      <c r="E8" s="78"/>
      <c r="G8" s="75" t="s">
        <v>64</v>
      </c>
      <c r="H8" s="78">
        <f t="shared" si="0"/>
        <v>0</v>
      </c>
      <c r="I8" s="78">
        <f t="shared" si="1"/>
        <v>0</v>
      </c>
      <c r="M8" s="99"/>
      <c r="N8" s="99"/>
      <c r="O8" s="91"/>
    </row>
    <row r="9" spans="1:15" ht="15.75" customHeight="1" x14ac:dyDescent="0.3">
      <c r="B9" s="75" t="s">
        <v>53</v>
      </c>
      <c r="C9" s="78"/>
      <c r="D9" s="78"/>
      <c r="E9" s="78"/>
      <c r="G9" s="75" t="s">
        <v>53</v>
      </c>
      <c r="H9" s="78">
        <f t="shared" si="0"/>
        <v>0</v>
      </c>
      <c r="I9" s="78">
        <f t="shared" si="1"/>
        <v>0</v>
      </c>
      <c r="M9" s="99"/>
      <c r="N9" s="99"/>
      <c r="O9" s="91"/>
    </row>
    <row r="10" spans="1:15" ht="15.75" customHeight="1" x14ac:dyDescent="0.3">
      <c r="B10" s="75" t="s">
        <v>63</v>
      </c>
      <c r="C10" s="78"/>
      <c r="D10" s="78"/>
      <c r="E10" s="78"/>
      <c r="G10" s="75" t="s">
        <v>63</v>
      </c>
      <c r="H10" s="78">
        <f t="shared" si="0"/>
        <v>0</v>
      </c>
      <c r="I10" s="78">
        <f t="shared" si="1"/>
        <v>0</v>
      </c>
      <c r="M10" s="99"/>
      <c r="N10" s="99"/>
      <c r="O10" s="91"/>
    </row>
    <row r="11" spans="1:15" ht="15.75" customHeight="1" x14ac:dyDescent="0.3">
      <c r="B11" s="75" t="s">
        <v>62</v>
      </c>
      <c r="C11" s="78"/>
      <c r="D11" s="78"/>
      <c r="E11" s="78"/>
      <c r="G11" s="75" t="s">
        <v>62</v>
      </c>
      <c r="H11" s="78">
        <f t="shared" si="0"/>
        <v>0</v>
      </c>
      <c r="I11" s="78">
        <f t="shared" si="1"/>
        <v>0</v>
      </c>
      <c r="M11" s="99"/>
      <c r="N11" s="99"/>
      <c r="O11" s="91"/>
    </row>
    <row r="12" spans="1:15" ht="15.75" customHeight="1" x14ac:dyDescent="0.3">
      <c r="B12" s="75" t="s">
        <v>61</v>
      </c>
      <c r="C12" s="78"/>
      <c r="D12" s="78"/>
      <c r="E12" s="78"/>
      <c r="G12" s="75" t="s">
        <v>61</v>
      </c>
      <c r="H12" s="78">
        <f t="shared" si="0"/>
        <v>0</v>
      </c>
      <c r="I12" s="78">
        <f t="shared" si="1"/>
        <v>0</v>
      </c>
      <c r="M12" s="99"/>
      <c r="N12" s="99"/>
      <c r="O12" s="91"/>
    </row>
    <row r="13" spans="1:15" ht="15.75" customHeight="1" x14ac:dyDescent="0.3">
      <c r="B13" s="75" t="s">
        <v>60</v>
      </c>
      <c r="C13" s="78"/>
      <c r="D13" s="78"/>
      <c r="E13" s="78"/>
      <c r="G13" s="75" t="s">
        <v>60</v>
      </c>
      <c r="H13" s="78">
        <f t="shared" si="0"/>
        <v>0</v>
      </c>
      <c r="I13" s="78">
        <f t="shared" si="1"/>
        <v>0</v>
      </c>
      <c r="M13" s="99"/>
      <c r="N13" s="99"/>
      <c r="O13" s="91"/>
    </row>
    <row r="14" spans="1:15" ht="15.75" customHeight="1" x14ac:dyDescent="0.3">
      <c r="B14" s="75" t="s">
        <v>59</v>
      </c>
      <c r="C14" s="78"/>
      <c r="D14" s="78"/>
      <c r="E14" s="78"/>
      <c r="G14" s="75" t="s">
        <v>59</v>
      </c>
      <c r="H14" s="78">
        <f t="shared" si="0"/>
        <v>0</v>
      </c>
      <c r="I14" s="78">
        <f t="shared" si="1"/>
        <v>0</v>
      </c>
      <c r="M14" s="99"/>
      <c r="N14" s="99"/>
      <c r="O14" s="91"/>
    </row>
    <row r="15" spans="1:15" ht="15.75" customHeight="1" x14ac:dyDescent="0.3">
      <c r="B15" s="75" t="s">
        <v>58</v>
      </c>
      <c r="C15" s="78"/>
      <c r="D15" s="78"/>
      <c r="E15" s="78"/>
      <c r="G15" s="75" t="s">
        <v>58</v>
      </c>
      <c r="H15" s="78">
        <f t="shared" si="0"/>
        <v>0</v>
      </c>
      <c r="I15" s="78">
        <f t="shared" si="1"/>
        <v>0</v>
      </c>
      <c r="M15" s="99"/>
      <c r="N15" s="99"/>
      <c r="O15" s="91"/>
    </row>
    <row r="16" spans="1:15" ht="15.75" customHeight="1" x14ac:dyDescent="0.3">
      <c r="B16" s="75" t="s">
        <v>57</v>
      </c>
      <c r="C16" s="78"/>
      <c r="D16" s="78"/>
      <c r="E16" s="78"/>
      <c r="G16" s="80" t="s">
        <v>57</v>
      </c>
      <c r="H16" s="81">
        <f t="shared" si="0"/>
        <v>0</v>
      </c>
      <c r="I16" s="78">
        <f t="shared" si="1"/>
        <v>0</v>
      </c>
    </row>
    <row r="17" spans="1:16" ht="15.75" customHeight="1" x14ac:dyDescent="0.3">
      <c r="C17" s="100">
        <f>SUM(C5:C16)</f>
        <v>0</v>
      </c>
      <c r="D17" s="100">
        <f>SUM(D5:D16)</f>
        <v>0</v>
      </c>
      <c r="E17" s="100">
        <f>SUM(E5:E16)</f>
        <v>0</v>
      </c>
      <c r="G17" s="82"/>
      <c r="H17" s="174">
        <f>SUM(H5:H16)</f>
        <v>0</v>
      </c>
      <c r="I17" s="100">
        <f>SUM(I5:I16)</f>
        <v>0</v>
      </c>
      <c r="M17" s="91"/>
      <c r="N17" s="91"/>
      <c r="O17" s="91"/>
      <c r="P17" s="98"/>
    </row>
    <row r="18" spans="1:16" ht="15.75" customHeight="1" x14ac:dyDescent="0.3">
      <c r="G18" s="83" t="s">
        <v>91</v>
      </c>
      <c r="H18" s="84">
        <f>H17+I17</f>
        <v>0</v>
      </c>
      <c r="M18" s="91"/>
    </row>
    <row r="19" spans="1:16" ht="15.75" customHeight="1" x14ac:dyDescent="0.3">
      <c r="G19" s="75" t="s">
        <v>92</v>
      </c>
      <c r="H19" s="75">
        <v>49111</v>
      </c>
    </row>
    <row r="20" spans="1:16" ht="15.75" customHeight="1" x14ac:dyDescent="0.3">
      <c r="G20" s="75" t="s">
        <v>93</v>
      </c>
      <c r="H20" s="79">
        <f>H18/H19</f>
        <v>0</v>
      </c>
      <c r="K20" s="102"/>
      <c r="M20" s="101"/>
      <c r="O20" s="57"/>
    </row>
    <row r="21" spans="1:16" ht="15.75" customHeight="1" x14ac:dyDescent="0.3">
      <c r="G21" s="75" t="s">
        <v>94</v>
      </c>
      <c r="H21" s="75">
        <v>65.7</v>
      </c>
    </row>
    <row r="22" spans="1:16" ht="13.8" x14ac:dyDescent="0.3">
      <c r="H22" s="85"/>
    </row>
    <row r="23" spans="1:16" ht="15.75" customHeight="1" x14ac:dyDescent="0.3">
      <c r="L23" s="192"/>
      <c r="M23" s="192"/>
    </row>
    <row r="26" spans="1:16" ht="13.8" x14ac:dyDescent="0.3">
      <c r="A26" s="77"/>
    </row>
    <row r="32" spans="1:16" ht="13.8" x14ac:dyDescent="0.3">
      <c r="H32" s="77"/>
    </row>
  </sheetData>
  <mergeCells count="4">
    <mergeCell ref="L23:M23"/>
    <mergeCell ref="A1:F1"/>
    <mergeCell ref="C3:D3"/>
    <mergeCell ref="H4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5829-8209-4C7C-BA14-1BD660DAA7F9}">
  <dimension ref="C2:Q41"/>
  <sheetViews>
    <sheetView showGridLines="0" topLeftCell="E22" zoomScale="140" zoomScaleNormal="140" workbookViewId="0">
      <selection activeCell="F23" sqref="F23:K37"/>
    </sheetView>
  </sheetViews>
  <sheetFormatPr defaultColWidth="8.77734375" defaultRowHeight="13.8" x14ac:dyDescent="0.3"/>
  <cols>
    <col min="1" max="5" width="8.77734375" style="56"/>
    <col min="6" max="6" width="12.33203125" style="62" customWidth="1"/>
    <col min="7" max="7" width="17" style="63" customWidth="1"/>
    <col min="8" max="8" width="17.109375" style="56" customWidth="1"/>
    <col min="9" max="9" width="17" style="56" customWidth="1"/>
    <col min="10" max="10" width="18" style="56" customWidth="1"/>
    <col min="11" max="12" width="15.109375" style="56" customWidth="1"/>
    <col min="13" max="13" width="16.77734375" style="56" customWidth="1"/>
    <col min="14" max="14" width="8.77734375" style="56"/>
    <col min="15" max="15" width="16.6640625" style="56" customWidth="1"/>
    <col min="16" max="16384" width="8.77734375" style="56"/>
  </cols>
  <sheetData>
    <row r="2" spans="3:17" ht="18" x14ac:dyDescent="0.3">
      <c r="C2" s="86"/>
      <c r="F2" s="87" t="s">
        <v>119</v>
      </c>
    </row>
    <row r="4" spans="3:17" ht="14.4" thickBot="1" x14ac:dyDescent="0.35"/>
    <row r="5" spans="3:17" ht="14.4" x14ac:dyDescent="0.3">
      <c r="F5" s="196" t="s">
        <v>107</v>
      </c>
      <c r="G5" s="197"/>
      <c r="H5" s="197"/>
      <c r="I5" s="197"/>
      <c r="J5" s="197"/>
      <c r="K5" s="197"/>
      <c r="L5" s="197"/>
      <c r="M5" s="198"/>
    </row>
    <row r="6" spans="3:17" ht="14.4" x14ac:dyDescent="0.3">
      <c r="F6" s="64" t="s">
        <v>49</v>
      </c>
      <c r="G6" s="65" t="s">
        <v>1</v>
      </c>
      <c r="H6" s="65" t="s">
        <v>50</v>
      </c>
      <c r="I6" s="65" t="s">
        <v>74</v>
      </c>
      <c r="J6" s="65" t="s">
        <v>2</v>
      </c>
      <c r="K6" s="65" t="s">
        <v>51</v>
      </c>
      <c r="L6" s="65" t="s">
        <v>115</v>
      </c>
      <c r="M6" s="66" t="s">
        <v>52</v>
      </c>
    </row>
    <row r="7" spans="3:17" ht="14.4" x14ac:dyDescent="0.3">
      <c r="F7" s="67" t="s">
        <v>75</v>
      </c>
      <c r="G7" s="103"/>
      <c r="H7" s="88">
        <f>Reports!L4</f>
        <v>0</v>
      </c>
      <c r="I7" s="69" t="e">
        <f>H7/G7</f>
        <v>#DIV/0!</v>
      </c>
      <c r="J7" s="68"/>
      <c r="K7" s="69">
        <f>Reports!M4</f>
        <v>0</v>
      </c>
      <c r="L7" s="130" t="e">
        <f>K7/J7</f>
        <v>#DIV/0!</v>
      </c>
      <c r="M7" s="129">
        <f>Reports!N4</f>
        <v>0</v>
      </c>
    </row>
    <row r="8" spans="3:17" ht="14.4" x14ac:dyDescent="0.3">
      <c r="F8" s="67" t="s">
        <v>76</v>
      </c>
      <c r="G8" s="103"/>
      <c r="H8" s="88">
        <f>Reports!L5</f>
        <v>0</v>
      </c>
      <c r="I8" s="69" t="e">
        <f t="shared" ref="I8:I18" si="0">H8/G8</f>
        <v>#DIV/0!</v>
      </c>
      <c r="J8" s="68"/>
      <c r="K8" s="69">
        <f>Reports!M5</f>
        <v>0</v>
      </c>
      <c r="L8" s="130" t="e">
        <f t="shared" ref="L8:L18" si="1">K8/J8</f>
        <v>#DIV/0!</v>
      </c>
      <c r="M8" s="129">
        <f>Reports!N5</f>
        <v>0</v>
      </c>
    </row>
    <row r="9" spans="3:17" ht="14.4" x14ac:dyDescent="0.3">
      <c r="F9" s="67" t="s">
        <v>77</v>
      </c>
      <c r="G9" s="103"/>
      <c r="H9" s="88">
        <f>Reports!L6</f>
        <v>0</v>
      </c>
      <c r="I9" s="69" t="e">
        <f t="shared" si="0"/>
        <v>#DIV/0!</v>
      </c>
      <c r="J9" s="68"/>
      <c r="K9" s="69">
        <f>Reports!M6</f>
        <v>0</v>
      </c>
      <c r="L9" s="130" t="e">
        <f t="shared" si="1"/>
        <v>#DIV/0!</v>
      </c>
      <c r="M9" s="129">
        <f>Reports!N6</f>
        <v>0</v>
      </c>
    </row>
    <row r="10" spans="3:17" ht="14.4" x14ac:dyDescent="0.3">
      <c r="F10" s="67" t="s">
        <v>78</v>
      </c>
      <c r="G10" s="103"/>
      <c r="H10" s="88">
        <f>Reports!L7</f>
        <v>0</v>
      </c>
      <c r="I10" s="69" t="e">
        <f t="shared" si="0"/>
        <v>#DIV/0!</v>
      </c>
      <c r="J10" s="68"/>
      <c r="K10" s="69">
        <f>Reports!M7</f>
        <v>0</v>
      </c>
      <c r="L10" s="130" t="e">
        <f t="shared" si="1"/>
        <v>#DIV/0!</v>
      </c>
      <c r="M10" s="129">
        <f>Reports!N7</f>
        <v>0</v>
      </c>
    </row>
    <row r="11" spans="3:17" ht="14.4" x14ac:dyDescent="0.3">
      <c r="F11" s="67" t="s">
        <v>53</v>
      </c>
      <c r="G11" s="103"/>
      <c r="H11" s="88">
        <f>Reports!L8</f>
        <v>0</v>
      </c>
      <c r="I11" s="69" t="e">
        <f t="shared" si="0"/>
        <v>#DIV/0!</v>
      </c>
      <c r="J11" s="68"/>
      <c r="K11" s="69">
        <f>Reports!M8</f>
        <v>0</v>
      </c>
      <c r="L11" s="130" t="e">
        <f t="shared" si="1"/>
        <v>#DIV/0!</v>
      </c>
      <c r="M11" s="129">
        <f>Reports!N8</f>
        <v>0</v>
      </c>
      <c r="O11" s="57" t="s">
        <v>0</v>
      </c>
      <c r="P11" s="236" t="s">
        <v>0</v>
      </c>
      <c r="Q11" s="57" t="s">
        <v>0</v>
      </c>
    </row>
    <row r="12" spans="3:17" ht="14.4" x14ac:dyDescent="0.3">
      <c r="F12" s="67" t="s">
        <v>79</v>
      </c>
      <c r="G12" s="103"/>
      <c r="H12" s="88">
        <f>Reports!L9</f>
        <v>0</v>
      </c>
      <c r="I12" s="69" t="e">
        <f t="shared" si="0"/>
        <v>#DIV/0!</v>
      </c>
      <c r="J12" s="68"/>
      <c r="K12" s="69">
        <f>Reports!M9</f>
        <v>0</v>
      </c>
      <c r="L12" s="130" t="e">
        <f t="shared" si="1"/>
        <v>#DIV/0!</v>
      </c>
      <c r="M12" s="129">
        <f>Reports!N9</f>
        <v>0</v>
      </c>
    </row>
    <row r="13" spans="3:17" ht="14.4" x14ac:dyDescent="0.3">
      <c r="F13" s="67" t="s">
        <v>80</v>
      </c>
      <c r="G13" s="103"/>
      <c r="H13" s="88">
        <f>Reports!L10</f>
        <v>0</v>
      </c>
      <c r="I13" s="69" t="e">
        <f t="shared" si="0"/>
        <v>#DIV/0!</v>
      </c>
      <c r="J13" s="68"/>
      <c r="K13" s="69">
        <f>Reports!M10</f>
        <v>0</v>
      </c>
      <c r="L13" s="130" t="e">
        <f t="shared" si="1"/>
        <v>#DIV/0!</v>
      </c>
      <c r="M13" s="129">
        <f>Reports!N10</f>
        <v>0</v>
      </c>
    </row>
    <row r="14" spans="3:17" ht="14.4" x14ac:dyDescent="0.3">
      <c r="F14" s="67" t="s">
        <v>81</v>
      </c>
      <c r="G14" s="103"/>
      <c r="H14" s="88">
        <f>Reports!L11</f>
        <v>0</v>
      </c>
      <c r="I14" s="69" t="e">
        <f t="shared" si="0"/>
        <v>#DIV/0!</v>
      </c>
      <c r="J14" s="68"/>
      <c r="K14" s="69">
        <f>Reports!M11</f>
        <v>0</v>
      </c>
      <c r="L14" s="130" t="e">
        <f t="shared" si="1"/>
        <v>#DIV/0!</v>
      </c>
      <c r="M14" s="129">
        <f>Reports!N11</f>
        <v>0</v>
      </c>
    </row>
    <row r="15" spans="3:17" ht="14.4" x14ac:dyDescent="0.3">
      <c r="F15" s="67" t="s">
        <v>82</v>
      </c>
      <c r="G15" s="103"/>
      <c r="H15" s="88">
        <f>Reports!L12</f>
        <v>0</v>
      </c>
      <c r="I15" s="69" t="e">
        <f t="shared" si="0"/>
        <v>#DIV/0!</v>
      </c>
      <c r="J15" s="68"/>
      <c r="K15" s="69">
        <f>Reports!M12</f>
        <v>0</v>
      </c>
      <c r="L15" s="130" t="e">
        <f t="shared" si="1"/>
        <v>#DIV/0!</v>
      </c>
      <c r="M15" s="129">
        <f>Reports!N12</f>
        <v>0</v>
      </c>
    </row>
    <row r="16" spans="3:17" ht="14.4" x14ac:dyDescent="0.3">
      <c r="F16" s="67" t="s">
        <v>83</v>
      </c>
      <c r="G16" s="103"/>
      <c r="H16" s="88">
        <f>Reports!L13</f>
        <v>0</v>
      </c>
      <c r="I16" s="69" t="e">
        <f t="shared" si="0"/>
        <v>#DIV/0!</v>
      </c>
      <c r="J16" s="68"/>
      <c r="K16" s="69">
        <f>Reports!M13</f>
        <v>0</v>
      </c>
      <c r="L16" s="130" t="e">
        <f t="shared" si="1"/>
        <v>#DIV/0!</v>
      </c>
      <c r="M16" s="129">
        <f>Reports!N13</f>
        <v>0</v>
      </c>
    </row>
    <row r="17" spans="6:13" ht="14.4" x14ac:dyDescent="0.3">
      <c r="F17" s="67" t="s">
        <v>84</v>
      </c>
      <c r="G17" s="103"/>
      <c r="H17" s="88">
        <f>Reports!L14</f>
        <v>0</v>
      </c>
      <c r="I17" s="69" t="e">
        <f t="shared" si="0"/>
        <v>#DIV/0!</v>
      </c>
      <c r="J17" s="68"/>
      <c r="K17" s="69">
        <f>Reports!M14</f>
        <v>0</v>
      </c>
      <c r="L17" s="130" t="e">
        <f t="shared" si="1"/>
        <v>#DIV/0!</v>
      </c>
      <c r="M17" s="129">
        <f>Reports!N14</f>
        <v>0</v>
      </c>
    </row>
    <row r="18" spans="6:13" ht="14.4" x14ac:dyDescent="0.3">
      <c r="F18" s="67" t="s">
        <v>85</v>
      </c>
      <c r="G18" s="103"/>
      <c r="H18" s="88">
        <f>Reports!L15</f>
        <v>0</v>
      </c>
      <c r="I18" s="69" t="e">
        <f t="shared" si="0"/>
        <v>#DIV/0!</v>
      </c>
      <c r="J18" s="68"/>
      <c r="K18" s="69">
        <f>Reports!M15</f>
        <v>0</v>
      </c>
      <c r="L18" s="130" t="e">
        <f t="shared" si="1"/>
        <v>#DIV/0!</v>
      </c>
      <c r="M18" s="129">
        <f>Reports!N15</f>
        <v>0</v>
      </c>
    </row>
    <row r="19" spans="6:13" ht="15" thickBot="1" x14ac:dyDescent="0.35">
      <c r="F19" s="70" t="s">
        <v>54</v>
      </c>
      <c r="G19" s="71">
        <f>SUM(G7:G18)</f>
        <v>0</v>
      </c>
      <c r="H19" s="89">
        <f>SUM(H7:H18)</f>
        <v>0</v>
      </c>
      <c r="I19" s="105" t="e">
        <f>H19/G19</f>
        <v>#DIV/0!</v>
      </c>
      <c r="J19" s="71">
        <f>SUM(J7:J18)</f>
        <v>0</v>
      </c>
      <c r="K19" s="72">
        <f>SUM(K7:K18)</f>
        <v>0</v>
      </c>
      <c r="L19" s="131" t="e">
        <f>K19/J19</f>
        <v>#DIV/0!</v>
      </c>
      <c r="M19" s="128">
        <f>SUM(M7:M18)</f>
        <v>0</v>
      </c>
    </row>
    <row r="20" spans="6:13" x14ac:dyDescent="0.3">
      <c r="G20" s="62"/>
    </row>
    <row r="22" spans="6:13" ht="14.4" thickBot="1" x14ac:dyDescent="0.35"/>
    <row r="23" spans="6:13" ht="14.4" x14ac:dyDescent="0.3">
      <c r="F23" s="196" t="s">
        <v>108</v>
      </c>
      <c r="G23" s="197"/>
      <c r="H23" s="197"/>
      <c r="I23" s="197"/>
      <c r="J23" s="197"/>
      <c r="K23" s="198"/>
      <c r="L23" s="99"/>
    </row>
    <row r="24" spans="6:13" ht="14.4" x14ac:dyDescent="0.3">
      <c r="F24" s="64" t="s">
        <v>49</v>
      </c>
      <c r="G24" s="64" t="s">
        <v>14</v>
      </c>
      <c r="H24" s="64" t="s">
        <v>102</v>
      </c>
      <c r="I24" s="64" t="s">
        <v>86</v>
      </c>
      <c r="J24" s="64" t="s">
        <v>116</v>
      </c>
      <c r="K24" s="73" t="s">
        <v>34</v>
      </c>
      <c r="L24" s="99"/>
    </row>
    <row r="25" spans="6:13" ht="14.4" x14ac:dyDescent="0.3">
      <c r="F25" s="67" t="s">
        <v>75</v>
      </c>
      <c r="G25" s="68"/>
      <c r="H25" s="68">
        <f>G25/10</f>
        <v>0</v>
      </c>
      <c r="I25" s="125"/>
      <c r="J25" s="74"/>
      <c r="K25" s="127">
        <f>Gas_Data!F6</f>
        <v>1956</v>
      </c>
      <c r="L25" s="99"/>
    </row>
    <row r="26" spans="6:13" ht="14.4" x14ac:dyDescent="0.3">
      <c r="F26" s="67" t="s">
        <v>76</v>
      </c>
      <c r="G26" s="68"/>
      <c r="H26" s="68">
        <f t="shared" ref="H26:H36" si="2">G26/10</f>
        <v>0</v>
      </c>
      <c r="I26" s="125"/>
      <c r="J26" s="185"/>
      <c r="K26" s="127">
        <f>Gas_Data!F7</f>
        <v>0</v>
      </c>
      <c r="L26" s="99"/>
    </row>
    <row r="27" spans="6:13" ht="14.4" x14ac:dyDescent="0.3">
      <c r="F27" s="67" t="s">
        <v>77</v>
      </c>
      <c r="G27" s="68"/>
      <c r="H27" s="68">
        <f t="shared" si="2"/>
        <v>0</v>
      </c>
      <c r="I27" s="125"/>
      <c r="J27" s="185"/>
      <c r="K27" s="127">
        <f>Gas_Data!F8</f>
        <v>0</v>
      </c>
      <c r="L27" s="99"/>
    </row>
    <row r="28" spans="6:13" ht="14.4" x14ac:dyDescent="0.3">
      <c r="F28" s="67" t="s">
        <v>78</v>
      </c>
      <c r="G28" s="68"/>
      <c r="H28" s="68">
        <f t="shared" si="2"/>
        <v>0</v>
      </c>
      <c r="I28" s="125"/>
      <c r="J28" s="74"/>
      <c r="K28" s="127">
        <f>Gas_Data!F9</f>
        <v>0</v>
      </c>
      <c r="L28" s="99"/>
    </row>
    <row r="29" spans="6:13" ht="14.4" x14ac:dyDescent="0.3">
      <c r="F29" s="67" t="s">
        <v>53</v>
      </c>
      <c r="G29" s="68"/>
      <c r="H29" s="68">
        <f t="shared" si="2"/>
        <v>0</v>
      </c>
      <c r="I29" s="125"/>
      <c r="J29" s="74"/>
      <c r="K29" s="127">
        <f>Gas_Data!F10</f>
        <v>0</v>
      </c>
      <c r="L29" s="99"/>
    </row>
    <row r="30" spans="6:13" ht="14.4" x14ac:dyDescent="0.3">
      <c r="F30" s="67" t="s">
        <v>79</v>
      </c>
      <c r="G30" s="68"/>
      <c r="H30" s="68">
        <f t="shared" si="2"/>
        <v>0</v>
      </c>
      <c r="I30" s="125"/>
      <c r="J30" s="74"/>
      <c r="K30" s="127">
        <f>Gas_Data!F11</f>
        <v>0</v>
      </c>
      <c r="L30" s="99"/>
    </row>
    <row r="31" spans="6:13" ht="14.4" x14ac:dyDescent="0.3">
      <c r="F31" s="67" t="s">
        <v>80</v>
      </c>
      <c r="G31" s="68"/>
      <c r="H31" s="68">
        <f t="shared" si="2"/>
        <v>0</v>
      </c>
      <c r="I31" s="125"/>
      <c r="J31" s="74"/>
      <c r="K31" s="127">
        <f>Gas_Data!F12</f>
        <v>0</v>
      </c>
      <c r="L31" s="99"/>
    </row>
    <row r="32" spans="6:13" ht="14.4" x14ac:dyDescent="0.3">
      <c r="F32" s="67" t="s">
        <v>81</v>
      </c>
      <c r="G32" s="68"/>
      <c r="H32" s="68">
        <f t="shared" si="2"/>
        <v>0</v>
      </c>
      <c r="I32" s="125"/>
      <c r="J32" s="74"/>
      <c r="K32" s="127">
        <f>Gas_Data!F13</f>
        <v>0</v>
      </c>
      <c r="L32" s="99"/>
    </row>
    <row r="33" spans="6:12" ht="14.4" x14ac:dyDescent="0.3">
      <c r="F33" s="67" t="s">
        <v>82</v>
      </c>
      <c r="G33" s="68"/>
      <c r="H33" s="68">
        <f t="shared" si="2"/>
        <v>0</v>
      </c>
      <c r="I33" s="125"/>
      <c r="J33" s="74"/>
      <c r="K33" s="127">
        <f>Gas_Data!F14</f>
        <v>0</v>
      </c>
      <c r="L33" s="99"/>
    </row>
    <row r="34" spans="6:12" ht="14.4" x14ac:dyDescent="0.3">
      <c r="F34" s="67" t="s">
        <v>83</v>
      </c>
      <c r="G34" s="68"/>
      <c r="H34" s="68">
        <f t="shared" si="2"/>
        <v>0</v>
      </c>
      <c r="I34" s="125"/>
      <c r="J34" s="74"/>
      <c r="K34" s="127">
        <f>Gas_Data!F15</f>
        <v>0</v>
      </c>
      <c r="L34" s="99"/>
    </row>
    <row r="35" spans="6:12" ht="14.4" x14ac:dyDescent="0.3">
      <c r="F35" s="67" t="s">
        <v>84</v>
      </c>
      <c r="G35" s="186"/>
      <c r="H35" s="68">
        <f t="shared" si="2"/>
        <v>0</v>
      </c>
      <c r="I35" s="125"/>
      <c r="J35" s="74"/>
      <c r="K35" s="127">
        <f>Gas_Data!F16</f>
        <v>0</v>
      </c>
      <c r="L35" s="99"/>
    </row>
    <row r="36" spans="6:12" ht="14.4" x14ac:dyDescent="0.3">
      <c r="F36" s="67" t="s">
        <v>85</v>
      </c>
      <c r="G36" s="68"/>
      <c r="H36" s="68">
        <f t="shared" si="2"/>
        <v>0</v>
      </c>
      <c r="I36" s="125"/>
      <c r="J36" s="74"/>
      <c r="K36" s="127">
        <f>Gas_Data!F17</f>
        <v>0</v>
      </c>
      <c r="L36" s="99"/>
    </row>
    <row r="37" spans="6:12" ht="14.4" thickBot="1" x14ac:dyDescent="0.35">
      <c r="F37" s="70" t="s">
        <v>54</v>
      </c>
      <c r="G37" s="124">
        <f>SUM(G25:G36)</f>
        <v>0</v>
      </c>
      <c r="H37" s="124">
        <f>SUM(H25:H36)</f>
        <v>0</v>
      </c>
      <c r="I37" s="126">
        <f>SUM(I25:I36)</f>
        <v>0</v>
      </c>
      <c r="J37" s="135" t="e">
        <f>I37/H37</f>
        <v>#DIV/0!</v>
      </c>
      <c r="K37" s="128">
        <f>SUM(K25:K36)</f>
        <v>1956</v>
      </c>
      <c r="L37" s="99"/>
    </row>
    <row r="38" spans="6:12" x14ac:dyDescent="0.3">
      <c r="F38" s="56"/>
    </row>
    <row r="39" spans="6:12" x14ac:dyDescent="0.3">
      <c r="F39" s="56"/>
      <c r="G39" s="90" t="s">
        <v>0</v>
      </c>
      <c r="H39" s="57" t="s">
        <v>0</v>
      </c>
    </row>
    <row r="40" spans="6:12" x14ac:dyDescent="0.3">
      <c r="G40" s="90" t="s">
        <v>0</v>
      </c>
      <c r="H40" s="104" t="s">
        <v>0</v>
      </c>
      <c r="I40" s="57" t="s">
        <v>0</v>
      </c>
    </row>
    <row r="41" spans="6:12" x14ac:dyDescent="0.3">
      <c r="G41" s="90" t="s">
        <v>0</v>
      </c>
    </row>
  </sheetData>
  <mergeCells count="2">
    <mergeCell ref="F5:M5"/>
    <mergeCell ref="F23:K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A0E1-6568-427C-B93C-EFD2D5143996}">
  <sheetPr>
    <outlinePr summaryBelow="0" summaryRight="0"/>
  </sheetPr>
  <dimension ref="A1:V1000"/>
  <sheetViews>
    <sheetView zoomScale="120" zoomScaleNormal="120" workbookViewId="0">
      <selection activeCell="E22" sqref="E22:E23"/>
    </sheetView>
  </sheetViews>
  <sheetFormatPr defaultColWidth="12.44140625" defaultRowHeight="15.75" customHeight="1" x14ac:dyDescent="0.3"/>
  <cols>
    <col min="1" max="1" width="12.44140625" style="119"/>
    <col min="2" max="22" width="12" style="119" customWidth="1"/>
    <col min="23" max="16384" width="12.44140625" style="119"/>
  </cols>
  <sheetData>
    <row r="1" spans="1:22" ht="15.75" customHeight="1" x14ac:dyDescent="0.3">
      <c r="A1" s="116" t="s">
        <v>113</v>
      </c>
      <c r="B1" s="117" t="s">
        <v>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2" ht="15.75" customHeight="1" x14ac:dyDescent="0.3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2" ht="15.75" customHeight="1" x14ac:dyDescent="0.3">
      <c r="B3" s="199">
        <v>2022</v>
      </c>
      <c r="C3" s="200"/>
      <c r="D3" s="200"/>
      <c r="E3" s="200"/>
      <c r="F3" s="200"/>
      <c r="G3" s="200"/>
      <c r="H3" s="200"/>
    </row>
    <row r="4" spans="1:22" ht="15.75" customHeight="1" x14ac:dyDescent="0.3">
      <c r="B4" s="118" t="s">
        <v>1</v>
      </c>
      <c r="C4" s="118" t="s">
        <v>50</v>
      </c>
      <c r="D4" s="118" t="s">
        <v>74</v>
      </c>
      <c r="E4" s="118" t="s">
        <v>2</v>
      </c>
      <c r="F4" s="118" t="s">
        <v>51</v>
      </c>
      <c r="G4" s="118" t="s">
        <v>34</v>
      </c>
      <c r="H4" s="120" t="s">
        <v>112</v>
      </c>
    </row>
    <row r="5" spans="1:22" ht="15.75" customHeight="1" x14ac:dyDescent="0.3">
      <c r="A5" s="116" t="s">
        <v>67</v>
      </c>
      <c r="B5" s="121"/>
      <c r="C5" s="121"/>
      <c r="D5" s="121"/>
      <c r="E5" s="121"/>
      <c r="F5" s="121"/>
      <c r="G5" s="121"/>
      <c r="H5" s="123"/>
    </row>
    <row r="6" spans="1:22" ht="15.75" customHeight="1" x14ac:dyDescent="0.3">
      <c r="A6" s="116" t="s">
        <v>66</v>
      </c>
      <c r="B6" s="121"/>
      <c r="C6" s="121"/>
      <c r="D6" s="121"/>
      <c r="E6" s="121"/>
      <c r="F6" s="121"/>
      <c r="G6" s="121"/>
      <c r="H6" s="123"/>
    </row>
    <row r="7" spans="1:22" ht="15.75" customHeight="1" x14ac:dyDescent="0.3">
      <c r="A7" s="116" t="s">
        <v>65</v>
      </c>
      <c r="B7" s="121"/>
      <c r="C7" s="121"/>
      <c r="D7" s="121"/>
      <c r="E7" s="121"/>
      <c r="F7" s="121"/>
      <c r="G7" s="121"/>
      <c r="H7" s="123"/>
    </row>
    <row r="8" spans="1:22" ht="15.75" customHeight="1" x14ac:dyDescent="0.3">
      <c r="A8" s="116" t="s">
        <v>64</v>
      </c>
      <c r="B8" s="121"/>
      <c r="C8" s="121"/>
      <c r="D8" s="121"/>
      <c r="E8" s="121"/>
      <c r="F8" s="121"/>
      <c r="G8" s="121"/>
      <c r="H8" s="123"/>
    </row>
    <row r="9" spans="1:22" ht="15.75" customHeight="1" x14ac:dyDescent="0.3">
      <c r="A9" s="116" t="s">
        <v>53</v>
      </c>
      <c r="B9" s="121"/>
      <c r="C9" s="121"/>
      <c r="D9" s="121"/>
      <c r="E9" s="121"/>
      <c r="F9" s="121"/>
      <c r="G9" s="121"/>
      <c r="H9" s="123"/>
    </row>
    <row r="10" spans="1:22" ht="15.75" customHeight="1" x14ac:dyDescent="0.3">
      <c r="A10" s="116" t="s">
        <v>63</v>
      </c>
      <c r="B10" s="121"/>
      <c r="C10" s="121"/>
      <c r="D10" s="121"/>
      <c r="E10" s="121"/>
      <c r="F10" s="121"/>
      <c r="G10" s="121"/>
      <c r="H10" s="123"/>
    </row>
    <row r="11" spans="1:22" ht="15.75" customHeight="1" x14ac:dyDescent="0.3">
      <c r="A11" s="116" t="s">
        <v>62</v>
      </c>
      <c r="B11" s="121"/>
      <c r="C11" s="121"/>
      <c r="D11" s="121"/>
      <c r="E11" s="121"/>
      <c r="F11" s="121"/>
      <c r="G11" s="121"/>
      <c r="H11" s="123"/>
    </row>
    <row r="12" spans="1:22" ht="15.75" customHeight="1" x14ac:dyDescent="0.3">
      <c r="A12" s="116" t="s">
        <v>61</v>
      </c>
      <c r="B12" s="121"/>
      <c r="C12" s="121"/>
      <c r="D12" s="121"/>
      <c r="E12" s="121"/>
      <c r="F12" s="121"/>
      <c r="G12" s="121"/>
      <c r="H12" s="123"/>
    </row>
    <row r="13" spans="1:22" ht="15.75" customHeight="1" x14ac:dyDescent="0.3">
      <c r="A13" s="116" t="s">
        <v>60</v>
      </c>
      <c r="B13" s="121"/>
      <c r="C13" s="121"/>
      <c r="D13" s="121"/>
      <c r="E13" s="121"/>
      <c r="F13" s="121"/>
      <c r="G13" s="121"/>
      <c r="H13" s="123"/>
    </row>
    <row r="14" spans="1:22" ht="15.75" customHeight="1" x14ac:dyDescent="0.3">
      <c r="A14" s="116" t="s">
        <v>59</v>
      </c>
      <c r="B14" s="121"/>
      <c r="C14" s="121"/>
      <c r="D14" s="121"/>
      <c r="E14" s="121"/>
      <c r="F14" s="121"/>
      <c r="G14" s="121"/>
      <c r="H14" s="123"/>
    </row>
    <row r="15" spans="1:22" ht="15.75" customHeight="1" x14ac:dyDescent="0.3">
      <c r="A15" s="116" t="s">
        <v>58</v>
      </c>
      <c r="B15" s="121"/>
      <c r="C15" s="121"/>
      <c r="D15" s="121"/>
      <c r="E15" s="121"/>
      <c r="F15" s="121"/>
      <c r="G15" s="121"/>
      <c r="H15" s="123"/>
    </row>
    <row r="16" spans="1:22" ht="15.75" customHeight="1" x14ac:dyDescent="0.3">
      <c r="A16" s="116" t="s">
        <v>57</v>
      </c>
      <c r="B16" s="121"/>
      <c r="C16" s="121"/>
      <c r="D16" s="121"/>
      <c r="E16" s="121"/>
      <c r="F16" s="121"/>
      <c r="G16" s="121"/>
      <c r="H16" s="123"/>
    </row>
    <row r="17" spans="2:22" ht="15.75" customHeight="1" x14ac:dyDescent="0.3">
      <c r="B17" s="121"/>
      <c r="C17" s="121"/>
      <c r="D17" s="121"/>
      <c r="E17" s="121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2:22" ht="15.75" customHeight="1" x14ac:dyDescent="0.3"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</row>
    <row r="19" spans="2:22" ht="15.75" customHeight="1" x14ac:dyDescent="0.3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</row>
    <row r="20" spans="2:22" ht="13.8" x14ac:dyDescent="0.3"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</row>
    <row r="21" spans="2:22" ht="13.8" x14ac:dyDescent="0.3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</row>
    <row r="22" spans="2:22" ht="13.8" x14ac:dyDescent="0.3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</row>
    <row r="23" spans="2:22" ht="13.8" x14ac:dyDescent="0.3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</row>
    <row r="24" spans="2:22" ht="13.8" x14ac:dyDescent="0.3"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</row>
    <row r="25" spans="2:22" ht="13.8" x14ac:dyDescent="0.3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</row>
    <row r="26" spans="2:22" ht="13.8" x14ac:dyDescent="0.3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</row>
    <row r="27" spans="2:22" ht="13.8" x14ac:dyDescent="0.3"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</row>
    <row r="28" spans="2:22" ht="13.8" x14ac:dyDescent="0.3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</row>
    <row r="29" spans="2:22" ht="13.8" x14ac:dyDescent="0.3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</row>
    <row r="30" spans="2:22" ht="13.8" x14ac:dyDescent="0.3"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</row>
    <row r="31" spans="2:22" ht="13.8" x14ac:dyDescent="0.3"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</row>
    <row r="32" spans="2:22" ht="13.8" x14ac:dyDescent="0.3"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</row>
    <row r="33" spans="2:22" ht="13.8" x14ac:dyDescent="0.3"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</row>
    <row r="34" spans="2:22" ht="13.8" x14ac:dyDescent="0.3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</row>
    <row r="35" spans="2:22" ht="13.8" x14ac:dyDescent="0.3"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  <row r="36" spans="2:22" ht="13.8" x14ac:dyDescent="0.3"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</row>
    <row r="37" spans="2:22" ht="13.8" x14ac:dyDescent="0.3"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</row>
    <row r="38" spans="2:22" ht="13.8" x14ac:dyDescent="0.3"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</row>
    <row r="39" spans="2:22" ht="13.8" x14ac:dyDescent="0.3"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2:22" ht="13.8" x14ac:dyDescent="0.3"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</row>
    <row r="41" spans="2:22" ht="13.8" x14ac:dyDescent="0.3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</row>
    <row r="42" spans="2:22" ht="13.8" x14ac:dyDescent="0.3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</row>
    <row r="43" spans="2:22" ht="13.8" x14ac:dyDescent="0.3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</row>
    <row r="44" spans="2:22" ht="13.8" x14ac:dyDescent="0.3"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</row>
    <row r="45" spans="2:22" ht="13.8" x14ac:dyDescent="0.3"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spans="2:22" ht="13.8" x14ac:dyDescent="0.3"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2:22" ht="13.8" x14ac:dyDescent="0.3"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</row>
    <row r="48" spans="2:22" ht="13.8" x14ac:dyDescent="0.3"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</row>
    <row r="49" spans="2:22" ht="13.8" x14ac:dyDescent="0.3"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</row>
    <row r="50" spans="2:22" ht="13.8" x14ac:dyDescent="0.3"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</row>
    <row r="51" spans="2:22" ht="13.8" x14ac:dyDescent="0.3"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</row>
    <row r="52" spans="2:22" ht="13.8" x14ac:dyDescent="0.3"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</row>
    <row r="53" spans="2:22" ht="13.8" x14ac:dyDescent="0.3"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spans="2:22" ht="13.8" x14ac:dyDescent="0.3"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</row>
    <row r="55" spans="2:22" ht="13.8" x14ac:dyDescent="0.3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</row>
    <row r="56" spans="2:22" ht="13.8" x14ac:dyDescent="0.3"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</row>
    <row r="57" spans="2:22" ht="13.8" x14ac:dyDescent="0.3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spans="2:22" ht="13.8" x14ac:dyDescent="0.3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spans="2:22" ht="13.8" x14ac:dyDescent="0.3"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</row>
    <row r="60" spans="2:22" ht="13.8" x14ac:dyDescent="0.3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</row>
    <row r="61" spans="2:22" ht="13.8" x14ac:dyDescent="0.3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2:22" ht="13.8" x14ac:dyDescent="0.3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</row>
    <row r="63" spans="2:22" ht="13.8" x14ac:dyDescent="0.3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</row>
    <row r="64" spans="2:22" ht="13.8" x14ac:dyDescent="0.3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2:22" ht="13.8" x14ac:dyDescent="0.3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</row>
    <row r="66" spans="2:22" ht="13.8" x14ac:dyDescent="0.3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</row>
    <row r="67" spans="2:22" ht="13.8" x14ac:dyDescent="0.3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</row>
    <row r="68" spans="2:22" ht="13.8" x14ac:dyDescent="0.3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</row>
    <row r="69" spans="2:22" ht="13.8" x14ac:dyDescent="0.3"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</row>
    <row r="70" spans="2:22" ht="13.8" x14ac:dyDescent="0.3"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2:22" ht="13.8" x14ac:dyDescent="0.3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2:22" ht="13.8" x14ac:dyDescent="0.3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</row>
    <row r="73" spans="2:22" ht="13.8" x14ac:dyDescent="0.3"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2:22" ht="13.8" x14ac:dyDescent="0.3"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</row>
    <row r="75" spans="2:22" ht="13.8" x14ac:dyDescent="0.3"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</row>
    <row r="76" spans="2:22" ht="13.8" x14ac:dyDescent="0.3"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</row>
    <row r="77" spans="2:22" ht="13.8" x14ac:dyDescent="0.3"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</row>
    <row r="78" spans="2:22" ht="13.8" x14ac:dyDescent="0.3"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</row>
    <row r="79" spans="2:22" ht="13.8" x14ac:dyDescent="0.3"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</row>
    <row r="80" spans="2:22" ht="13.8" x14ac:dyDescent="0.3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</row>
    <row r="81" spans="2:22" ht="13.8" x14ac:dyDescent="0.3"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</row>
    <row r="82" spans="2:22" ht="13.8" x14ac:dyDescent="0.3"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</row>
    <row r="83" spans="2:22" ht="13.8" x14ac:dyDescent="0.3"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</row>
    <row r="84" spans="2:22" ht="13.8" x14ac:dyDescent="0.3"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</row>
    <row r="85" spans="2:22" ht="13.8" x14ac:dyDescent="0.3"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</row>
    <row r="86" spans="2:22" ht="13.8" x14ac:dyDescent="0.3"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</row>
    <row r="87" spans="2:22" ht="13.8" x14ac:dyDescent="0.3"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</row>
    <row r="88" spans="2:22" ht="13.8" x14ac:dyDescent="0.3"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</row>
    <row r="89" spans="2:22" ht="13.8" x14ac:dyDescent="0.3"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</row>
    <row r="90" spans="2:22" ht="13.8" x14ac:dyDescent="0.3"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</row>
    <row r="91" spans="2:22" ht="13.8" x14ac:dyDescent="0.3"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</row>
    <row r="92" spans="2:22" ht="13.8" x14ac:dyDescent="0.3"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</row>
    <row r="93" spans="2:22" ht="13.8" x14ac:dyDescent="0.3"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</row>
    <row r="94" spans="2:22" ht="13.8" x14ac:dyDescent="0.3"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</row>
    <row r="95" spans="2:22" ht="13.8" x14ac:dyDescent="0.3"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2:22" ht="13.8" x14ac:dyDescent="0.3"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</row>
    <row r="97" spans="2:22" ht="13.8" x14ac:dyDescent="0.3"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2:22" ht="13.8" x14ac:dyDescent="0.3"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</row>
    <row r="99" spans="2:22" ht="13.8" x14ac:dyDescent="0.3"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</row>
    <row r="100" spans="2:22" ht="13.8" x14ac:dyDescent="0.3"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</row>
    <row r="101" spans="2:22" ht="13.8" x14ac:dyDescent="0.3"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</row>
    <row r="102" spans="2:22" ht="13.8" x14ac:dyDescent="0.3"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</row>
    <row r="103" spans="2:22" ht="13.8" x14ac:dyDescent="0.3"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</row>
    <row r="104" spans="2:22" ht="13.8" x14ac:dyDescent="0.3"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</row>
    <row r="105" spans="2:22" ht="13.8" x14ac:dyDescent="0.3"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</row>
    <row r="106" spans="2:22" ht="13.8" x14ac:dyDescent="0.3"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</row>
    <row r="107" spans="2:22" ht="13.8" x14ac:dyDescent="0.3"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</row>
    <row r="108" spans="2:22" ht="13.8" x14ac:dyDescent="0.3"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</row>
    <row r="109" spans="2:22" ht="13.8" x14ac:dyDescent="0.3"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</row>
    <row r="110" spans="2:22" ht="13.8" x14ac:dyDescent="0.3"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</row>
    <row r="111" spans="2:22" ht="13.8" x14ac:dyDescent="0.3"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</row>
    <row r="112" spans="2:22" ht="13.8" x14ac:dyDescent="0.3"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</row>
    <row r="113" spans="2:22" ht="13.8" x14ac:dyDescent="0.3"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</row>
    <row r="114" spans="2:22" ht="13.8" x14ac:dyDescent="0.3"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</row>
    <row r="115" spans="2:22" ht="13.8" x14ac:dyDescent="0.3"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</row>
    <row r="116" spans="2:22" ht="13.8" x14ac:dyDescent="0.3"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</row>
    <row r="117" spans="2:22" ht="13.8" x14ac:dyDescent="0.3"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</row>
    <row r="118" spans="2:22" ht="13.8" x14ac:dyDescent="0.3"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</row>
    <row r="119" spans="2:22" ht="13.8" x14ac:dyDescent="0.3"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</row>
    <row r="120" spans="2:22" ht="13.8" x14ac:dyDescent="0.3"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</row>
    <row r="121" spans="2:22" ht="13.8" x14ac:dyDescent="0.3"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</row>
    <row r="122" spans="2:22" ht="13.8" x14ac:dyDescent="0.3"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</row>
    <row r="123" spans="2:22" ht="13.8" x14ac:dyDescent="0.3"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</row>
    <row r="124" spans="2:22" ht="13.8" x14ac:dyDescent="0.3"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</row>
    <row r="125" spans="2:22" ht="13.8" x14ac:dyDescent="0.3"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</row>
    <row r="126" spans="2:22" ht="13.8" x14ac:dyDescent="0.3"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</row>
    <row r="127" spans="2:22" ht="13.8" x14ac:dyDescent="0.3"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</row>
    <row r="128" spans="2:22" ht="13.8" x14ac:dyDescent="0.3"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</row>
    <row r="129" spans="2:22" ht="13.8" x14ac:dyDescent="0.3"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</row>
    <row r="130" spans="2:22" ht="13.8" x14ac:dyDescent="0.3"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</row>
    <row r="131" spans="2:22" ht="13.8" x14ac:dyDescent="0.3"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</row>
    <row r="132" spans="2:22" ht="13.8" x14ac:dyDescent="0.3"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</row>
    <row r="133" spans="2:22" ht="13.8" x14ac:dyDescent="0.3"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</row>
    <row r="134" spans="2:22" ht="13.8" x14ac:dyDescent="0.3"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</row>
    <row r="135" spans="2:22" ht="13.8" x14ac:dyDescent="0.3"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</row>
    <row r="136" spans="2:22" ht="13.8" x14ac:dyDescent="0.3"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</row>
    <row r="137" spans="2:22" ht="13.8" x14ac:dyDescent="0.3"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</row>
    <row r="138" spans="2:22" ht="13.8" x14ac:dyDescent="0.3"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</row>
    <row r="139" spans="2:22" ht="13.8" x14ac:dyDescent="0.3"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</row>
    <row r="140" spans="2:22" ht="13.8" x14ac:dyDescent="0.3"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</row>
    <row r="141" spans="2:22" ht="13.8" x14ac:dyDescent="0.3"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</row>
    <row r="142" spans="2:22" ht="13.8" x14ac:dyDescent="0.3"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</row>
    <row r="143" spans="2:22" ht="13.8" x14ac:dyDescent="0.3"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</row>
    <row r="144" spans="2:22" ht="13.8" x14ac:dyDescent="0.3"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</row>
    <row r="145" spans="2:22" ht="13.8" x14ac:dyDescent="0.3"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</row>
    <row r="146" spans="2:22" ht="13.8" x14ac:dyDescent="0.3"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</row>
    <row r="147" spans="2:22" ht="13.8" x14ac:dyDescent="0.3"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</row>
    <row r="148" spans="2:22" ht="13.8" x14ac:dyDescent="0.3"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</row>
    <row r="149" spans="2:22" ht="13.8" x14ac:dyDescent="0.3"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</row>
    <row r="150" spans="2:22" ht="13.8" x14ac:dyDescent="0.3"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</row>
    <row r="151" spans="2:22" ht="13.8" x14ac:dyDescent="0.3"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</row>
    <row r="152" spans="2:22" ht="13.8" x14ac:dyDescent="0.3"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</row>
    <row r="153" spans="2:22" ht="13.8" x14ac:dyDescent="0.3"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</row>
    <row r="154" spans="2:22" ht="13.8" x14ac:dyDescent="0.3"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</row>
    <row r="155" spans="2:22" ht="13.8" x14ac:dyDescent="0.3"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</row>
    <row r="156" spans="2:22" ht="13.8" x14ac:dyDescent="0.3"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</row>
    <row r="157" spans="2:22" ht="13.8" x14ac:dyDescent="0.3"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</row>
    <row r="158" spans="2:22" ht="13.8" x14ac:dyDescent="0.3"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</row>
    <row r="159" spans="2:22" ht="13.8" x14ac:dyDescent="0.3"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</row>
    <row r="160" spans="2:22" ht="13.8" x14ac:dyDescent="0.3"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</row>
    <row r="161" spans="2:22" ht="13.8" x14ac:dyDescent="0.3"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</row>
    <row r="162" spans="2:22" ht="13.8" x14ac:dyDescent="0.3"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</row>
    <row r="163" spans="2:22" ht="13.8" x14ac:dyDescent="0.3"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</row>
    <row r="164" spans="2:22" ht="13.8" x14ac:dyDescent="0.3"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</row>
    <row r="165" spans="2:22" ht="13.8" x14ac:dyDescent="0.3"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</row>
    <row r="166" spans="2:22" ht="13.8" x14ac:dyDescent="0.3"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</row>
    <row r="167" spans="2:22" ht="13.8" x14ac:dyDescent="0.3"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</row>
    <row r="168" spans="2:22" ht="13.8" x14ac:dyDescent="0.3"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</row>
    <row r="169" spans="2:22" ht="13.8" x14ac:dyDescent="0.3"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</row>
    <row r="170" spans="2:22" ht="13.8" x14ac:dyDescent="0.3"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</row>
    <row r="171" spans="2:22" ht="13.8" x14ac:dyDescent="0.3"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</row>
    <row r="172" spans="2:22" ht="13.8" x14ac:dyDescent="0.3"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</row>
    <row r="173" spans="2:22" ht="13.8" x14ac:dyDescent="0.3"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</row>
    <row r="174" spans="2:22" ht="13.8" x14ac:dyDescent="0.3"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</row>
    <row r="175" spans="2:22" ht="13.8" x14ac:dyDescent="0.3"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</row>
    <row r="176" spans="2:22" ht="13.8" x14ac:dyDescent="0.3"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</row>
    <row r="177" spans="2:22" ht="13.8" x14ac:dyDescent="0.3"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</row>
    <row r="178" spans="2:22" ht="13.8" x14ac:dyDescent="0.3"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</row>
    <row r="179" spans="2:22" ht="13.8" x14ac:dyDescent="0.3"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</row>
    <row r="180" spans="2:22" ht="13.8" x14ac:dyDescent="0.3"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</row>
    <row r="181" spans="2:22" ht="13.8" x14ac:dyDescent="0.3"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</row>
    <row r="182" spans="2:22" ht="13.8" x14ac:dyDescent="0.3"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</row>
    <row r="183" spans="2:22" ht="13.8" x14ac:dyDescent="0.3"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</row>
    <row r="184" spans="2:22" ht="13.8" x14ac:dyDescent="0.3"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</row>
    <row r="185" spans="2:22" ht="13.8" x14ac:dyDescent="0.3"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</row>
    <row r="186" spans="2:22" ht="13.8" x14ac:dyDescent="0.3"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</row>
    <row r="187" spans="2:22" ht="13.8" x14ac:dyDescent="0.3"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</row>
    <row r="188" spans="2:22" ht="13.8" x14ac:dyDescent="0.3"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</row>
    <row r="189" spans="2:22" ht="13.8" x14ac:dyDescent="0.3"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</row>
    <row r="190" spans="2:22" ht="13.8" x14ac:dyDescent="0.3"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</row>
    <row r="191" spans="2:22" ht="13.8" x14ac:dyDescent="0.3"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</row>
    <row r="192" spans="2:22" ht="13.8" x14ac:dyDescent="0.3"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</row>
    <row r="193" spans="2:22" ht="13.8" x14ac:dyDescent="0.3"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</row>
    <row r="194" spans="2:22" ht="13.8" x14ac:dyDescent="0.3"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</row>
    <row r="195" spans="2:22" ht="13.8" x14ac:dyDescent="0.3"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</row>
    <row r="196" spans="2:22" ht="13.8" x14ac:dyDescent="0.3"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</row>
    <row r="197" spans="2:22" ht="13.8" x14ac:dyDescent="0.3"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</row>
    <row r="198" spans="2:22" ht="13.8" x14ac:dyDescent="0.3"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</row>
    <row r="199" spans="2:22" ht="13.8" x14ac:dyDescent="0.3"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</row>
    <row r="200" spans="2:22" ht="13.8" x14ac:dyDescent="0.3"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</row>
    <row r="201" spans="2:22" ht="13.8" x14ac:dyDescent="0.3"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</row>
    <row r="202" spans="2:22" ht="13.8" x14ac:dyDescent="0.3"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</row>
    <row r="203" spans="2:22" ht="13.8" x14ac:dyDescent="0.3"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</row>
    <row r="204" spans="2:22" ht="13.8" x14ac:dyDescent="0.3"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</row>
    <row r="205" spans="2:22" ht="13.8" x14ac:dyDescent="0.3"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</row>
    <row r="206" spans="2:22" ht="13.8" x14ac:dyDescent="0.3"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</row>
    <row r="207" spans="2:22" ht="13.8" x14ac:dyDescent="0.3"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</row>
    <row r="208" spans="2:22" ht="13.8" x14ac:dyDescent="0.3"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</row>
    <row r="209" spans="2:22" ht="13.8" x14ac:dyDescent="0.3"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</row>
    <row r="210" spans="2:22" ht="13.8" x14ac:dyDescent="0.3"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</row>
    <row r="211" spans="2:22" ht="13.8" x14ac:dyDescent="0.3"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</row>
    <row r="212" spans="2:22" ht="13.8" x14ac:dyDescent="0.3"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</row>
    <row r="213" spans="2:22" ht="13.8" x14ac:dyDescent="0.3"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</row>
    <row r="214" spans="2:22" ht="13.8" x14ac:dyDescent="0.3"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</row>
    <row r="215" spans="2:22" ht="13.8" x14ac:dyDescent="0.3"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</row>
    <row r="216" spans="2:22" ht="13.8" x14ac:dyDescent="0.3"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</row>
    <row r="217" spans="2:22" ht="13.8" x14ac:dyDescent="0.3"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</row>
    <row r="218" spans="2:22" ht="13.8" x14ac:dyDescent="0.3"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</row>
    <row r="219" spans="2:22" ht="13.8" x14ac:dyDescent="0.3"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</row>
    <row r="220" spans="2:22" ht="13.8" x14ac:dyDescent="0.3"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</row>
    <row r="221" spans="2:22" ht="13.8" x14ac:dyDescent="0.3"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</row>
    <row r="222" spans="2:22" ht="13.8" x14ac:dyDescent="0.3"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</row>
    <row r="223" spans="2:22" ht="13.8" x14ac:dyDescent="0.3"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</row>
    <row r="224" spans="2:22" ht="13.8" x14ac:dyDescent="0.3"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</row>
    <row r="225" spans="2:22" ht="13.8" x14ac:dyDescent="0.3"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</row>
    <row r="226" spans="2:22" ht="13.8" x14ac:dyDescent="0.3"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</row>
    <row r="227" spans="2:22" ht="13.8" x14ac:dyDescent="0.3"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</row>
    <row r="228" spans="2:22" ht="13.8" x14ac:dyDescent="0.3"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</row>
    <row r="229" spans="2:22" ht="13.8" x14ac:dyDescent="0.3"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</row>
    <row r="230" spans="2:22" ht="13.8" x14ac:dyDescent="0.3"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</row>
    <row r="231" spans="2:22" ht="13.8" x14ac:dyDescent="0.3"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</row>
    <row r="232" spans="2:22" ht="13.8" x14ac:dyDescent="0.3"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</row>
    <row r="233" spans="2:22" ht="13.8" x14ac:dyDescent="0.3"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</row>
    <row r="234" spans="2:22" ht="13.8" x14ac:dyDescent="0.3"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</row>
    <row r="235" spans="2:22" ht="13.8" x14ac:dyDescent="0.3"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</row>
    <row r="236" spans="2:22" ht="13.8" x14ac:dyDescent="0.3"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</row>
    <row r="237" spans="2:22" ht="13.8" x14ac:dyDescent="0.3"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</row>
    <row r="238" spans="2:22" ht="13.8" x14ac:dyDescent="0.3"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</row>
    <row r="239" spans="2:22" ht="13.8" x14ac:dyDescent="0.3"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</row>
    <row r="240" spans="2:22" ht="13.8" x14ac:dyDescent="0.3"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</row>
    <row r="241" spans="2:22" ht="13.8" x14ac:dyDescent="0.3"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</row>
    <row r="242" spans="2:22" ht="13.8" x14ac:dyDescent="0.3"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</row>
    <row r="243" spans="2:22" ht="13.8" x14ac:dyDescent="0.3"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</row>
    <row r="244" spans="2:22" ht="13.8" x14ac:dyDescent="0.3"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</row>
    <row r="245" spans="2:22" ht="13.8" x14ac:dyDescent="0.3"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</row>
    <row r="246" spans="2:22" ht="13.8" x14ac:dyDescent="0.3"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</row>
    <row r="247" spans="2:22" ht="13.8" x14ac:dyDescent="0.3"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</row>
    <row r="248" spans="2:22" ht="13.8" x14ac:dyDescent="0.3"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</row>
    <row r="249" spans="2:22" ht="13.8" x14ac:dyDescent="0.3"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</row>
    <row r="250" spans="2:22" ht="13.8" x14ac:dyDescent="0.3"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</row>
    <row r="251" spans="2:22" ht="13.8" x14ac:dyDescent="0.3"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</row>
    <row r="252" spans="2:22" ht="13.8" x14ac:dyDescent="0.3"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</row>
    <row r="253" spans="2:22" ht="13.8" x14ac:dyDescent="0.3"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</row>
    <row r="254" spans="2:22" ht="13.8" x14ac:dyDescent="0.3"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</row>
    <row r="255" spans="2:22" ht="13.8" x14ac:dyDescent="0.3"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</row>
    <row r="256" spans="2:22" ht="13.8" x14ac:dyDescent="0.3"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</row>
    <row r="257" spans="2:22" ht="13.8" x14ac:dyDescent="0.3"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</row>
    <row r="258" spans="2:22" ht="13.8" x14ac:dyDescent="0.3"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</row>
    <row r="259" spans="2:22" ht="13.8" x14ac:dyDescent="0.3"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</row>
    <row r="260" spans="2:22" ht="13.8" x14ac:dyDescent="0.3"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</row>
    <row r="261" spans="2:22" ht="13.8" x14ac:dyDescent="0.3"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</row>
    <row r="262" spans="2:22" ht="13.8" x14ac:dyDescent="0.3"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</row>
    <row r="263" spans="2:22" ht="13.8" x14ac:dyDescent="0.3"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</row>
    <row r="264" spans="2:22" ht="13.8" x14ac:dyDescent="0.3"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</row>
    <row r="265" spans="2:22" ht="13.8" x14ac:dyDescent="0.3"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</row>
    <row r="266" spans="2:22" ht="13.8" x14ac:dyDescent="0.3"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</row>
    <row r="267" spans="2:22" ht="13.8" x14ac:dyDescent="0.3"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</row>
    <row r="268" spans="2:22" ht="13.8" x14ac:dyDescent="0.3"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</row>
    <row r="269" spans="2:22" ht="13.8" x14ac:dyDescent="0.3"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</row>
    <row r="270" spans="2:22" ht="13.8" x14ac:dyDescent="0.3"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</row>
    <row r="271" spans="2:22" ht="13.8" x14ac:dyDescent="0.3"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</row>
    <row r="272" spans="2:22" ht="13.8" x14ac:dyDescent="0.3"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</row>
    <row r="273" spans="2:22" ht="13.8" x14ac:dyDescent="0.3"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</row>
    <row r="274" spans="2:22" ht="13.8" x14ac:dyDescent="0.3"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</row>
    <row r="275" spans="2:22" ht="13.8" x14ac:dyDescent="0.3"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</row>
    <row r="276" spans="2:22" ht="13.8" x14ac:dyDescent="0.3"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</row>
    <row r="277" spans="2:22" ht="13.8" x14ac:dyDescent="0.3"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</row>
    <row r="278" spans="2:22" ht="13.8" x14ac:dyDescent="0.3"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</row>
    <row r="279" spans="2:22" ht="13.8" x14ac:dyDescent="0.3"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</row>
    <row r="280" spans="2:22" ht="13.8" x14ac:dyDescent="0.3"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</row>
    <row r="281" spans="2:22" ht="13.8" x14ac:dyDescent="0.3"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</row>
    <row r="282" spans="2:22" ht="13.8" x14ac:dyDescent="0.3"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</row>
    <row r="283" spans="2:22" ht="13.8" x14ac:dyDescent="0.3"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</row>
    <row r="284" spans="2:22" ht="13.8" x14ac:dyDescent="0.3"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</row>
    <row r="285" spans="2:22" ht="13.8" x14ac:dyDescent="0.3"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</row>
    <row r="286" spans="2:22" ht="13.8" x14ac:dyDescent="0.3"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</row>
    <row r="287" spans="2:22" ht="13.8" x14ac:dyDescent="0.3"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</row>
    <row r="288" spans="2:22" ht="13.8" x14ac:dyDescent="0.3"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</row>
    <row r="289" spans="2:22" ht="13.8" x14ac:dyDescent="0.3"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</row>
    <row r="290" spans="2:22" ht="13.8" x14ac:dyDescent="0.3"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</row>
    <row r="291" spans="2:22" ht="13.8" x14ac:dyDescent="0.3"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</row>
    <row r="292" spans="2:22" ht="13.8" x14ac:dyDescent="0.3"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</row>
    <row r="293" spans="2:22" ht="13.8" x14ac:dyDescent="0.3"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</row>
    <row r="294" spans="2:22" ht="13.8" x14ac:dyDescent="0.3"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</row>
    <row r="295" spans="2:22" ht="13.8" x14ac:dyDescent="0.3"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</row>
    <row r="296" spans="2:22" ht="13.8" x14ac:dyDescent="0.3"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</row>
    <row r="297" spans="2:22" ht="13.8" x14ac:dyDescent="0.3"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</row>
    <row r="298" spans="2:22" ht="13.8" x14ac:dyDescent="0.3"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</row>
    <row r="299" spans="2:22" ht="13.8" x14ac:dyDescent="0.3"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</row>
    <row r="300" spans="2:22" ht="13.8" x14ac:dyDescent="0.3"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</row>
    <row r="301" spans="2:22" ht="13.8" x14ac:dyDescent="0.3"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</row>
    <row r="302" spans="2:22" ht="13.8" x14ac:dyDescent="0.3"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</row>
    <row r="303" spans="2:22" ht="13.8" x14ac:dyDescent="0.3"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</row>
    <row r="304" spans="2:22" ht="13.8" x14ac:dyDescent="0.3"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</row>
    <row r="305" spans="2:22" ht="13.8" x14ac:dyDescent="0.3"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</row>
    <row r="306" spans="2:22" ht="13.8" x14ac:dyDescent="0.3"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</row>
    <row r="307" spans="2:22" ht="13.8" x14ac:dyDescent="0.3"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</row>
    <row r="308" spans="2:22" ht="13.8" x14ac:dyDescent="0.3"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</row>
    <row r="309" spans="2:22" ht="13.8" x14ac:dyDescent="0.3"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</row>
    <row r="310" spans="2:22" ht="13.8" x14ac:dyDescent="0.3"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</row>
    <row r="311" spans="2:22" ht="13.8" x14ac:dyDescent="0.3"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</row>
    <row r="312" spans="2:22" ht="13.8" x14ac:dyDescent="0.3"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</row>
    <row r="313" spans="2:22" ht="13.8" x14ac:dyDescent="0.3"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</row>
    <row r="314" spans="2:22" ht="13.8" x14ac:dyDescent="0.3"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</row>
    <row r="315" spans="2:22" ht="13.8" x14ac:dyDescent="0.3"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</row>
    <row r="316" spans="2:22" ht="13.8" x14ac:dyDescent="0.3"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</row>
    <row r="317" spans="2:22" ht="13.8" x14ac:dyDescent="0.3"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</row>
    <row r="318" spans="2:22" ht="13.8" x14ac:dyDescent="0.3"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</row>
    <row r="319" spans="2:22" ht="13.8" x14ac:dyDescent="0.3"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</row>
    <row r="320" spans="2:22" ht="13.8" x14ac:dyDescent="0.3"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</row>
    <row r="321" spans="2:22" ht="13.8" x14ac:dyDescent="0.3"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</row>
    <row r="322" spans="2:22" ht="13.8" x14ac:dyDescent="0.3"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</row>
    <row r="323" spans="2:22" ht="13.8" x14ac:dyDescent="0.3"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</row>
    <row r="324" spans="2:22" ht="13.8" x14ac:dyDescent="0.3"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</row>
    <row r="325" spans="2:22" ht="13.8" x14ac:dyDescent="0.3"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</row>
    <row r="326" spans="2:22" ht="13.8" x14ac:dyDescent="0.3"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</row>
    <row r="327" spans="2:22" ht="13.8" x14ac:dyDescent="0.3"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</row>
    <row r="328" spans="2:22" ht="13.8" x14ac:dyDescent="0.3"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</row>
    <row r="329" spans="2:22" ht="13.8" x14ac:dyDescent="0.3"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</row>
    <row r="330" spans="2:22" ht="13.8" x14ac:dyDescent="0.3"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</row>
    <row r="331" spans="2:22" ht="13.8" x14ac:dyDescent="0.3"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</row>
    <row r="332" spans="2:22" ht="13.8" x14ac:dyDescent="0.3"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</row>
    <row r="333" spans="2:22" ht="13.8" x14ac:dyDescent="0.3"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</row>
    <row r="334" spans="2:22" ht="13.8" x14ac:dyDescent="0.3"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</row>
    <row r="335" spans="2:22" ht="13.8" x14ac:dyDescent="0.3"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</row>
    <row r="336" spans="2:22" ht="13.8" x14ac:dyDescent="0.3"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</row>
    <row r="337" spans="2:22" ht="13.8" x14ac:dyDescent="0.3"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</row>
    <row r="338" spans="2:22" ht="13.8" x14ac:dyDescent="0.3"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</row>
    <row r="339" spans="2:22" ht="13.8" x14ac:dyDescent="0.3"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</row>
    <row r="340" spans="2:22" ht="13.8" x14ac:dyDescent="0.3"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</row>
    <row r="341" spans="2:22" ht="13.8" x14ac:dyDescent="0.3"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</row>
    <row r="342" spans="2:22" ht="13.8" x14ac:dyDescent="0.3"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</row>
    <row r="343" spans="2:22" ht="13.8" x14ac:dyDescent="0.3"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</row>
    <row r="344" spans="2:22" ht="13.8" x14ac:dyDescent="0.3"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</row>
    <row r="345" spans="2:22" ht="13.8" x14ac:dyDescent="0.3"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</row>
    <row r="346" spans="2:22" ht="13.8" x14ac:dyDescent="0.3"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</row>
    <row r="347" spans="2:22" ht="13.8" x14ac:dyDescent="0.3"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</row>
    <row r="348" spans="2:22" ht="13.8" x14ac:dyDescent="0.3"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</row>
    <row r="349" spans="2:22" ht="13.8" x14ac:dyDescent="0.3"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</row>
    <row r="350" spans="2:22" ht="13.8" x14ac:dyDescent="0.3"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</row>
    <row r="351" spans="2:22" ht="13.8" x14ac:dyDescent="0.3"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</row>
    <row r="352" spans="2:22" ht="13.8" x14ac:dyDescent="0.3"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</row>
    <row r="353" spans="2:22" ht="13.8" x14ac:dyDescent="0.3"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</row>
    <row r="354" spans="2:22" ht="13.8" x14ac:dyDescent="0.3"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</row>
    <row r="355" spans="2:22" ht="13.8" x14ac:dyDescent="0.3"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</row>
    <row r="356" spans="2:22" ht="13.8" x14ac:dyDescent="0.3"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</row>
    <row r="357" spans="2:22" ht="13.8" x14ac:dyDescent="0.3"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</row>
    <row r="358" spans="2:22" ht="13.8" x14ac:dyDescent="0.3"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</row>
    <row r="359" spans="2:22" ht="13.8" x14ac:dyDescent="0.3"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</row>
    <row r="360" spans="2:22" ht="13.8" x14ac:dyDescent="0.3"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</row>
    <row r="361" spans="2:22" ht="13.8" x14ac:dyDescent="0.3"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</row>
    <row r="362" spans="2:22" ht="13.8" x14ac:dyDescent="0.3"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</row>
    <row r="363" spans="2:22" ht="13.8" x14ac:dyDescent="0.3"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</row>
    <row r="364" spans="2:22" ht="13.8" x14ac:dyDescent="0.3"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</row>
    <row r="365" spans="2:22" ht="13.8" x14ac:dyDescent="0.3"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</row>
    <row r="366" spans="2:22" ht="13.8" x14ac:dyDescent="0.3"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</row>
    <row r="367" spans="2:22" ht="13.8" x14ac:dyDescent="0.3"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</row>
    <row r="368" spans="2:22" ht="13.8" x14ac:dyDescent="0.3"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</row>
    <row r="369" spans="2:22" ht="13.8" x14ac:dyDescent="0.3"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</row>
    <row r="370" spans="2:22" ht="13.8" x14ac:dyDescent="0.3"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</row>
    <row r="371" spans="2:22" ht="13.8" x14ac:dyDescent="0.3"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</row>
    <row r="372" spans="2:22" ht="13.8" x14ac:dyDescent="0.3"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</row>
    <row r="373" spans="2:22" ht="13.8" x14ac:dyDescent="0.3"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</row>
    <row r="374" spans="2:22" ht="13.8" x14ac:dyDescent="0.3"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</row>
    <row r="375" spans="2:22" ht="13.8" x14ac:dyDescent="0.3"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</row>
    <row r="376" spans="2:22" ht="13.8" x14ac:dyDescent="0.3"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</row>
    <row r="377" spans="2:22" ht="13.8" x14ac:dyDescent="0.3"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</row>
    <row r="378" spans="2:22" ht="13.8" x14ac:dyDescent="0.3"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</row>
    <row r="379" spans="2:22" ht="13.8" x14ac:dyDescent="0.3"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</row>
    <row r="380" spans="2:22" ht="13.8" x14ac:dyDescent="0.3"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</row>
    <row r="381" spans="2:22" ht="13.8" x14ac:dyDescent="0.3"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</row>
    <row r="382" spans="2:22" ht="13.8" x14ac:dyDescent="0.3"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</row>
    <row r="383" spans="2:22" ht="13.8" x14ac:dyDescent="0.3"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</row>
    <row r="384" spans="2:22" ht="13.8" x14ac:dyDescent="0.3"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</row>
    <row r="385" spans="2:22" ht="13.8" x14ac:dyDescent="0.3"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</row>
    <row r="386" spans="2:22" ht="13.8" x14ac:dyDescent="0.3"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</row>
    <row r="387" spans="2:22" ht="13.8" x14ac:dyDescent="0.3"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</row>
    <row r="388" spans="2:22" ht="13.8" x14ac:dyDescent="0.3"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</row>
    <row r="389" spans="2:22" ht="13.8" x14ac:dyDescent="0.3"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</row>
    <row r="390" spans="2:22" ht="13.8" x14ac:dyDescent="0.3"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</row>
    <row r="391" spans="2:22" ht="13.8" x14ac:dyDescent="0.3"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</row>
    <row r="392" spans="2:22" ht="13.8" x14ac:dyDescent="0.3"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</row>
    <row r="393" spans="2:22" ht="13.8" x14ac:dyDescent="0.3"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</row>
    <row r="394" spans="2:22" ht="13.8" x14ac:dyDescent="0.3"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</row>
    <row r="395" spans="2:22" ht="13.8" x14ac:dyDescent="0.3"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</row>
    <row r="396" spans="2:22" ht="13.8" x14ac:dyDescent="0.3"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</row>
    <row r="397" spans="2:22" ht="13.8" x14ac:dyDescent="0.3"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</row>
    <row r="398" spans="2:22" ht="13.8" x14ac:dyDescent="0.3"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</row>
    <row r="399" spans="2:22" ht="13.8" x14ac:dyDescent="0.3"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</row>
    <row r="400" spans="2:22" ht="13.8" x14ac:dyDescent="0.3"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</row>
    <row r="401" spans="2:22" ht="13.8" x14ac:dyDescent="0.3"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</row>
    <row r="402" spans="2:22" ht="13.8" x14ac:dyDescent="0.3"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</row>
    <row r="403" spans="2:22" ht="13.8" x14ac:dyDescent="0.3"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</row>
    <row r="404" spans="2:22" ht="13.8" x14ac:dyDescent="0.3"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</row>
    <row r="405" spans="2:22" ht="13.8" x14ac:dyDescent="0.3"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</row>
    <row r="406" spans="2:22" ht="13.8" x14ac:dyDescent="0.3"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</row>
    <row r="407" spans="2:22" ht="13.8" x14ac:dyDescent="0.3"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</row>
    <row r="408" spans="2:22" ht="13.8" x14ac:dyDescent="0.3"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</row>
    <row r="409" spans="2:22" ht="13.8" x14ac:dyDescent="0.3"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</row>
    <row r="410" spans="2:22" ht="13.8" x14ac:dyDescent="0.3"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</row>
    <row r="411" spans="2:22" ht="13.8" x14ac:dyDescent="0.3"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</row>
    <row r="412" spans="2:22" ht="13.8" x14ac:dyDescent="0.3"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</row>
    <row r="413" spans="2:22" ht="13.8" x14ac:dyDescent="0.3"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</row>
    <row r="414" spans="2:22" ht="13.8" x14ac:dyDescent="0.3"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</row>
    <row r="415" spans="2:22" ht="13.8" x14ac:dyDescent="0.3"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</row>
    <row r="416" spans="2:22" ht="13.8" x14ac:dyDescent="0.3"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</row>
    <row r="417" spans="2:22" ht="13.8" x14ac:dyDescent="0.3"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</row>
    <row r="418" spans="2:22" ht="13.8" x14ac:dyDescent="0.3"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</row>
    <row r="419" spans="2:22" ht="13.8" x14ac:dyDescent="0.3"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</row>
    <row r="420" spans="2:22" ht="13.8" x14ac:dyDescent="0.3"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</row>
    <row r="421" spans="2:22" ht="13.8" x14ac:dyDescent="0.3"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</row>
    <row r="422" spans="2:22" ht="13.8" x14ac:dyDescent="0.3"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</row>
    <row r="423" spans="2:22" ht="13.8" x14ac:dyDescent="0.3"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</row>
    <row r="424" spans="2:22" ht="13.8" x14ac:dyDescent="0.3"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</row>
    <row r="425" spans="2:22" ht="13.8" x14ac:dyDescent="0.3"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</row>
    <row r="426" spans="2:22" ht="13.8" x14ac:dyDescent="0.3"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</row>
    <row r="427" spans="2:22" ht="13.8" x14ac:dyDescent="0.3"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</row>
    <row r="428" spans="2:22" ht="13.8" x14ac:dyDescent="0.3"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</row>
    <row r="429" spans="2:22" ht="13.8" x14ac:dyDescent="0.3"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</row>
    <row r="430" spans="2:22" ht="13.8" x14ac:dyDescent="0.3"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</row>
    <row r="431" spans="2:22" ht="13.8" x14ac:dyDescent="0.3"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</row>
    <row r="432" spans="2:22" ht="13.8" x14ac:dyDescent="0.3"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</row>
    <row r="433" spans="2:22" ht="13.8" x14ac:dyDescent="0.3"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</row>
    <row r="434" spans="2:22" ht="13.8" x14ac:dyDescent="0.3"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</row>
    <row r="435" spans="2:22" ht="13.8" x14ac:dyDescent="0.3"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</row>
    <row r="436" spans="2:22" ht="13.8" x14ac:dyDescent="0.3"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</row>
    <row r="437" spans="2:22" ht="13.8" x14ac:dyDescent="0.3"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</row>
    <row r="438" spans="2:22" ht="13.8" x14ac:dyDescent="0.3"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</row>
    <row r="439" spans="2:22" ht="13.8" x14ac:dyDescent="0.3"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</row>
    <row r="440" spans="2:22" ht="13.8" x14ac:dyDescent="0.3"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</row>
    <row r="441" spans="2:22" ht="13.8" x14ac:dyDescent="0.3"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</row>
    <row r="442" spans="2:22" ht="13.8" x14ac:dyDescent="0.3"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</row>
    <row r="443" spans="2:22" ht="13.8" x14ac:dyDescent="0.3"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</row>
    <row r="444" spans="2:22" ht="13.8" x14ac:dyDescent="0.3"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</row>
    <row r="445" spans="2:22" ht="13.8" x14ac:dyDescent="0.3"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</row>
    <row r="446" spans="2:22" ht="13.8" x14ac:dyDescent="0.3"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</row>
    <row r="447" spans="2:22" ht="13.8" x14ac:dyDescent="0.3"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</row>
    <row r="448" spans="2:22" ht="13.8" x14ac:dyDescent="0.3"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</row>
    <row r="449" spans="2:22" ht="13.8" x14ac:dyDescent="0.3"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</row>
    <row r="450" spans="2:22" ht="13.8" x14ac:dyDescent="0.3"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</row>
    <row r="451" spans="2:22" ht="13.8" x14ac:dyDescent="0.3"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</row>
    <row r="452" spans="2:22" ht="13.8" x14ac:dyDescent="0.3"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</row>
    <row r="453" spans="2:22" ht="13.8" x14ac:dyDescent="0.3"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</row>
    <row r="454" spans="2:22" ht="13.8" x14ac:dyDescent="0.3"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</row>
    <row r="455" spans="2:22" ht="13.8" x14ac:dyDescent="0.3"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</row>
    <row r="456" spans="2:22" ht="13.8" x14ac:dyDescent="0.3"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</row>
    <row r="457" spans="2:22" ht="13.8" x14ac:dyDescent="0.3"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</row>
    <row r="458" spans="2:22" ht="13.8" x14ac:dyDescent="0.3"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</row>
    <row r="459" spans="2:22" ht="13.8" x14ac:dyDescent="0.3"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</row>
    <row r="460" spans="2:22" ht="13.8" x14ac:dyDescent="0.3"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</row>
    <row r="461" spans="2:22" ht="13.8" x14ac:dyDescent="0.3"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</row>
    <row r="462" spans="2:22" ht="13.8" x14ac:dyDescent="0.3"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</row>
    <row r="463" spans="2:22" ht="13.8" x14ac:dyDescent="0.3"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</row>
    <row r="464" spans="2:22" ht="13.8" x14ac:dyDescent="0.3"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</row>
    <row r="465" spans="2:22" ht="13.8" x14ac:dyDescent="0.3"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</row>
    <row r="466" spans="2:22" ht="13.8" x14ac:dyDescent="0.3"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</row>
    <row r="467" spans="2:22" ht="13.8" x14ac:dyDescent="0.3"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</row>
    <row r="468" spans="2:22" ht="13.8" x14ac:dyDescent="0.3"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</row>
    <row r="469" spans="2:22" ht="13.8" x14ac:dyDescent="0.3"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</row>
    <row r="470" spans="2:22" ht="13.8" x14ac:dyDescent="0.3"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</row>
    <row r="471" spans="2:22" ht="13.8" x14ac:dyDescent="0.3"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</row>
    <row r="472" spans="2:22" ht="13.8" x14ac:dyDescent="0.3"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</row>
    <row r="473" spans="2:22" ht="13.8" x14ac:dyDescent="0.3"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</row>
    <row r="474" spans="2:22" ht="13.8" x14ac:dyDescent="0.3"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</row>
    <row r="475" spans="2:22" ht="13.8" x14ac:dyDescent="0.3"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</row>
    <row r="476" spans="2:22" ht="13.8" x14ac:dyDescent="0.3"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</row>
    <row r="477" spans="2:22" ht="13.8" x14ac:dyDescent="0.3"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</row>
    <row r="478" spans="2:22" ht="13.8" x14ac:dyDescent="0.3"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</row>
    <row r="479" spans="2:22" ht="13.8" x14ac:dyDescent="0.3"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</row>
    <row r="480" spans="2:22" ht="13.8" x14ac:dyDescent="0.3"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</row>
    <row r="481" spans="2:22" ht="13.8" x14ac:dyDescent="0.3"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</row>
    <row r="482" spans="2:22" ht="13.8" x14ac:dyDescent="0.3"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</row>
    <row r="483" spans="2:22" ht="13.8" x14ac:dyDescent="0.3"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</row>
    <row r="484" spans="2:22" ht="13.8" x14ac:dyDescent="0.3"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</row>
    <row r="485" spans="2:22" ht="13.8" x14ac:dyDescent="0.3"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</row>
    <row r="486" spans="2:22" ht="13.8" x14ac:dyDescent="0.3"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</row>
    <row r="487" spans="2:22" ht="13.8" x14ac:dyDescent="0.3"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</row>
    <row r="488" spans="2:22" ht="13.8" x14ac:dyDescent="0.3"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</row>
    <row r="489" spans="2:22" ht="13.8" x14ac:dyDescent="0.3"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</row>
    <row r="490" spans="2:22" ht="13.8" x14ac:dyDescent="0.3"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</row>
    <row r="491" spans="2:22" ht="13.8" x14ac:dyDescent="0.3"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</row>
    <row r="492" spans="2:22" ht="13.8" x14ac:dyDescent="0.3"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</row>
    <row r="493" spans="2:22" ht="13.8" x14ac:dyDescent="0.3"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</row>
    <row r="494" spans="2:22" ht="13.8" x14ac:dyDescent="0.3"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</row>
    <row r="495" spans="2:22" ht="13.8" x14ac:dyDescent="0.3"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</row>
    <row r="496" spans="2:22" ht="13.8" x14ac:dyDescent="0.3"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</row>
    <row r="497" spans="2:22" ht="13.8" x14ac:dyDescent="0.3"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</row>
    <row r="498" spans="2:22" ht="13.8" x14ac:dyDescent="0.3"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</row>
    <row r="499" spans="2:22" ht="13.8" x14ac:dyDescent="0.3"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</row>
    <row r="500" spans="2:22" ht="13.8" x14ac:dyDescent="0.3"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</row>
    <row r="501" spans="2:22" ht="13.8" x14ac:dyDescent="0.3"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</row>
    <row r="502" spans="2:22" ht="13.8" x14ac:dyDescent="0.3"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</row>
    <row r="503" spans="2:22" ht="13.8" x14ac:dyDescent="0.3"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</row>
    <row r="504" spans="2:22" ht="13.8" x14ac:dyDescent="0.3"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</row>
    <row r="505" spans="2:22" ht="13.8" x14ac:dyDescent="0.3"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</row>
    <row r="506" spans="2:22" ht="13.8" x14ac:dyDescent="0.3"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</row>
    <row r="507" spans="2:22" ht="13.8" x14ac:dyDescent="0.3"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</row>
    <row r="508" spans="2:22" ht="13.8" x14ac:dyDescent="0.3"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</row>
    <row r="509" spans="2:22" ht="13.8" x14ac:dyDescent="0.3"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</row>
    <row r="510" spans="2:22" ht="13.8" x14ac:dyDescent="0.3"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</row>
    <row r="511" spans="2:22" ht="13.8" x14ac:dyDescent="0.3"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</row>
    <row r="512" spans="2:22" ht="13.8" x14ac:dyDescent="0.3"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</row>
    <row r="513" spans="2:22" ht="13.8" x14ac:dyDescent="0.3"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</row>
    <row r="514" spans="2:22" ht="13.8" x14ac:dyDescent="0.3"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</row>
    <row r="515" spans="2:22" ht="13.8" x14ac:dyDescent="0.3"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</row>
    <row r="516" spans="2:22" ht="13.8" x14ac:dyDescent="0.3"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</row>
    <row r="517" spans="2:22" ht="13.8" x14ac:dyDescent="0.3"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</row>
    <row r="518" spans="2:22" ht="13.8" x14ac:dyDescent="0.3"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</row>
    <row r="519" spans="2:22" ht="13.8" x14ac:dyDescent="0.3"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</row>
    <row r="520" spans="2:22" ht="13.8" x14ac:dyDescent="0.3"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</row>
    <row r="521" spans="2:22" ht="13.8" x14ac:dyDescent="0.3"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</row>
    <row r="522" spans="2:22" ht="13.8" x14ac:dyDescent="0.3"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</row>
    <row r="523" spans="2:22" ht="13.8" x14ac:dyDescent="0.3"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</row>
    <row r="524" spans="2:22" ht="13.8" x14ac:dyDescent="0.3"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</row>
    <row r="525" spans="2:22" ht="13.8" x14ac:dyDescent="0.3"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</row>
    <row r="526" spans="2:22" ht="13.8" x14ac:dyDescent="0.3"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</row>
    <row r="527" spans="2:22" ht="13.8" x14ac:dyDescent="0.3"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</row>
    <row r="528" spans="2:22" ht="13.8" x14ac:dyDescent="0.3"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</row>
    <row r="529" spans="2:22" ht="13.8" x14ac:dyDescent="0.3"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</row>
    <row r="530" spans="2:22" ht="13.8" x14ac:dyDescent="0.3"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</row>
    <row r="531" spans="2:22" ht="13.8" x14ac:dyDescent="0.3"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</row>
    <row r="532" spans="2:22" ht="13.8" x14ac:dyDescent="0.3"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</row>
    <row r="533" spans="2:22" ht="13.8" x14ac:dyDescent="0.3"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</row>
    <row r="534" spans="2:22" ht="13.8" x14ac:dyDescent="0.3"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</row>
    <row r="535" spans="2:22" ht="13.8" x14ac:dyDescent="0.3"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</row>
    <row r="536" spans="2:22" ht="13.8" x14ac:dyDescent="0.3"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</row>
    <row r="537" spans="2:22" ht="13.8" x14ac:dyDescent="0.3"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</row>
    <row r="538" spans="2:22" ht="13.8" x14ac:dyDescent="0.3"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</row>
    <row r="539" spans="2:22" ht="13.8" x14ac:dyDescent="0.3"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</row>
    <row r="540" spans="2:22" ht="13.8" x14ac:dyDescent="0.3"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</row>
    <row r="541" spans="2:22" ht="13.8" x14ac:dyDescent="0.3"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</row>
    <row r="542" spans="2:22" ht="13.8" x14ac:dyDescent="0.3"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</row>
    <row r="543" spans="2:22" ht="13.8" x14ac:dyDescent="0.3"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</row>
    <row r="544" spans="2:22" ht="13.8" x14ac:dyDescent="0.3"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</row>
    <row r="545" spans="2:22" ht="13.8" x14ac:dyDescent="0.3"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</row>
    <row r="546" spans="2:22" ht="13.8" x14ac:dyDescent="0.3"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</row>
    <row r="547" spans="2:22" ht="13.8" x14ac:dyDescent="0.3"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</row>
    <row r="548" spans="2:22" ht="13.8" x14ac:dyDescent="0.3"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</row>
    <row r="549" spans="2:22" ht="13.8" x14ac:dyDescent="0.3"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</row>
    <row r="550" spans="2:22" ht="13.8" x14ac:dyDescent="0.3"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</row>
    <row r="551" spans="2:22" ht="13.8" x14ac:dyDescent="0.3"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</row>
    <row r="552" spans="2:22" ht="13.8" x14ac:dyDescent="0.3"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</row>
    <row r="553" spans="2:22" ht="13.8" x14ac:dyDescent="0.3"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</row>
    <row r="554" spans="2:22" ht="13.8" x14ac:dyDescent="0.3"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</row>
    <row r="555" spans="2:22" ht="13.8" x14ac:dyDescent="0.3"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</row>
    <row r="556" spans="2:22" ht="13.8" x14ac:dyDescent="0.3"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</row>
    <row r="557" spans="2:22" ht="13.8" x14ac:dyDescent="0.3"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</row>
    <row r="558" spans="2:22" ht="13.8" x14ac:dyDescent="0.3"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</row>
    <row r="559" spans="2:22" ht="13.8" x14ac:dyDescent="0.3"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</row>
    <row r="560" spans="2:22" ht="13.8" x14ac:dyDescent="0.3"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</row>
    <row r="561" spans="2:22" ht="13.8" x14ac:dyDescent="0.3"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</row>
    <row r="562" spans="2:22" ht="13.8" x14ac:dyDescent="0.3"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</row>
    <row r="563" spans="2:22" ht="13.8" x14ac:dyDescent="0.3"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</row>
    <row r="564" spans="2:22" ht="13.8" x14ac:dyDescent="0.3"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</row>
    <row r="565" spans="2:22" ht="13.8" x14ac:dyDescent="0.3"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</row>
    <row r="566" spans="2:22" ht="13.8" x14ac:dyDescent="0.3"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</row>
    <row r="567" spans="2:22" ht="13.8" x14ac:dyDescent="0.3"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</row>
    <row r="568" spans="2:22" ht="13.8" x14ac:dyDescent="0.3"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</row>
    <row r="569" spans="2:22" ht="13.8" x14ac:dyDescent="0.3"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</row>
    <row r="570" spans="2:22" ht="13.8" x14ac:dyDescent="0.3"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</row>
    <row r="571" spans="2:22" ht="13.8" x14ac:dyDescent="0.3"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</row>
    <row r="572" spans="2:22" ht="13.8" x14ac:dyDescent="0.3"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</row>
    <row r="573" spans="2:22" ht="13.8" x14ac:dyDescent="0.3"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</row>
    <row r="574" spans="2:22" ht="13.8" x14ac:dyDescent="0.3"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</row>
    <row r="575" spans="2:22" ht="13.8" x14ac:dyDescent="0.3"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</row>
    <row r="576" spans="2:22" ht="13.8" x14ac:dyDescent="0.3"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</row>
    <row r="577" spans="2:22" ht="13.8" x14ac:dyDescent="0.3"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</row>
    <row r="578" spans="2:22" ht="13.8" x14ac:dyDescent="0.3"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</row>
    <row r="579" spans="2:22" ht="13.8" x14ac:dyDescent="0.3"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</row>
    <row r="580" spans="2:22" ht="13.8" x14ac:dyDescent="0.3"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</row>
    <row r="581" spans="2:22" ht="13.8" x14ac:dyDescent="0.3"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</row>
    <row r="582" spans="2:22" ht="13.8" x14ac:dyDescent="0.3"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</row>
    <row r="583" spans="2:22" ht="13.8" x14ac:dyDescent="0.3"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</row>
    <row r="584" spans="2:22" ht="13.8" x14ac:dyDescent="0.3"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</row>
    <row r="585" spans="2:22" ht="13.8" x14ac:dyDescent="0.3"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</row>
    <row r="586" spans="2:22" ht="13.8" x14ac:dyDescent="0.3"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</row>
    <row r="587" spans="2:22" ht="13.8" x14ac:dyDescent="0.3"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</row>
    <row r="588" spans="2:22" ht="13.8" x14ac:dyDescent="0.3"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</row>
    <row r="589" spans="2:22" ht="13.8" x14ac:dyDescent="0.3"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</row>
    <row r="590" spans="2:22" ht="13.8" x14ac:dyDescent="0.3"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</row>
    <row r="591" spans="2:22" ht="13.8" x14ac:dyDescent="0.3"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</row>
    <row r="592" spans="2:22" ht="13.8" x14ac:dyDescent="0.3"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</row>
    <row r="593" spans="2:22" ht="13.8" x14ac:dyDescent="0.3"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</row>
    <row r="594" spans="2:22" ht="13.8" x14ac:dyDescent="0.3"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</row>
    <row r="595" spans="2:22" ht="13.8" x14ac:dyDescent="0.3"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</row>
    <row r="596" spans="2:22" ht="13.8" x14ac:dyDescent="0.3"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</row>
    <row r="597" spans="2:22" ht="13.8" x14ac:dyDescent="0.3"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</row>
    <row r="598" spans="2:22" ht="13.8" x14ac:dyDescent="0.3"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</row>
    <row r="599" spans="2:22" ht="13.8" x14ac:dyDescent="0.3"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</row>
    <row r="600" spans="2:22" ht="13.8" x14ac:dyDescent="0.3"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</row>
    <row r="601" spans="2:22" ht="13.8" x14ac:dyDescent="0.3"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</row>
    <row r="602" spans="2:22" ht="13.8" x14ac:dyDescent="0.3"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</row>
    <row r="603" spans="2:22" ht="13.8" x14ac:dyDescent="0.3"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</row>
    <row r="604" spans="2:22" ht="13.8" x14ac:dyDescent="0.3"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</row>
    <row r="605" spans="2:22" ht="13.8" x14ac:dyDescent="0.3"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</row>
    <row r="606" spans="2:22" ht="13.8" x14ac:dyDescent="0.3"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</row>
    <row r="607" spans="2:22" ht="13.8" x14ac:dyDescent="0.3"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</row>
    <row r="608" spans="2:22" ht="13.8" x14ac:dyDescent="0.3"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</row>
    <row r="609" spans="2:22" ht="13.8" x14ac:dyDescent="0.3"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</row>
    <row r="610" spans="2:22" ht="13.8" x14ac:dyDescent="0.3"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</row>
    <row r="611" spans="2:22" ht="13.8" x14ac:dyDescent="0.3"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</row>
    <row r="612" spans="2:22" ht="13.8" x14ac:dyDescent="0.3"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</row>
    <row r="613" spans="2:22" ht="13.8" x14ac:dyDescent="0.3"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</row>
    <row r="614" spans="2:22" ht="13.8" x14ac:dyDescent="0.3"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</row>
    <row r="615" spans="2:22" ht="13.8" x14ac:dyDescent="0.3"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</row>
    <row r="616" spans="2:22" ht="13.8" x14ac:dyDescent="0.3"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</row>
    <row r="617" spans="2:22" ht="13.8" x14ac:dyDescent="0.3"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</row>
    <row r="618" spans="2:22" ht="13.8" x14ac:dyDescent="0.3"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</row>
    <row r="619" spans="2:22" ht="13.8" x14ac:dyDescent="0.3"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</row>
    <row r="620" spans="2:22" ht="13.8" x14ac:dyDescent="0.3"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</row>
    <row r="621" spans="2:22" ht="13.8" x14ac:dyDescent="0.3"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</row>
    <row r="622" spans="2:22" ht="13.8" x14ac:dyDescent="0.3"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</row>
    <row r="623" spans="2:22" ht="13.8" x14ac:dyDescent="0.3"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</row>
    <row r="624" spans="2:22" ht="13.8" x14ac:dyDescent="0.3"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</row>
    <row r="625" spans="2:22" ht="13.8" x14ac:dyDescent="0.3"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</row>
    <row r="626" spans="2:22" ht="13.8" x14ac:dyDescent="0.3"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</row>
    <row r="627" spans="2:22" ht="13.8" x14ac:dyDescent="0.3"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</row>
    <row r="628" spans="2:22" ht="13.8" x14ac:dyDescent="0.3"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</row>
    <row r="629" spans="2:22" ht="13.8" x14ac:dyDescent="0.3"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</row>
    <row r="630" spans="2:22" ht="13.8" x14ac:dyDescent="0.3"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</row>
    <row r="631" spans="2:22" ht="13.8" x14ac:dyDescent="0.3"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</row>
    <row r="632" spans="2:22" ht="13.8" x14ac:dyDescent="0.3"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</row>
    <row r="633" spans="2:22" ht="13.8" x14ac:dyDescent="0.3"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</row>
    <row r="634" spans="2:22" ht="13.8" x14ac:dyDescent="0.3"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</row>
    <row r="635" spans="2:22" ht="13.8" x14ac:dyDescent="0.3"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</row>
    <row r="636" spans="2:22" ht="13.8" x14ac:dyDescent="0.3"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</row>
    <row r="637" spans="2:22" ht="13.8" x14ac:dyDescent="0.3"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</row>
    <row r="638" spans="2:22" ht="13.8" x14ac:dyDescent="0.3"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</row>
    <row r="639" spans="2:22" ht="13.8" x14ac:dyDescent="0.3"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</row>
    <row r="640" spans="2:22" ht="13.8" x14ac:dyDescent="0.3"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</row>
    <row r="641" spans="2:22" ht="13.8" x14ac:dyDescent="0.3"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</row>
    <row r="642" spans="2:22" ht="13.8" x14ac:dyDescent="0.3"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</row>
    <row r="643" spans="2:22" ht="13.8" x14ac:dyDescent="0.3"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</row>
    <row r="644" spans="2:22" ht="13.8" x14ac:dyDescent="0.3"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</row>
    <row r="645" spans="2:22" ht="13.8" x14ac:dyDescent="0.3"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</row>
    <row r="646" spans="2:22" ht="13.8" x14ac:dyDescent="0.3"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</row>
    <row r="647" spans="2:22" ht="13.8" x14ac:dyDescent="0.3"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</row>
    <row r="648" spans="2:22" ht="13.8" x14ac:dyDescent="0.3"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</row>
    <row r="649" spans="2:22" ht="13.8" x14ac:dyDescent="0.3"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</row>
    <row r="650" spans="2:22" ht="13.8" x14ac:dyDescent="0.3"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</row>
    <row r="651" spans="2:22" ht="13.8" x14ac:dyDescent="0.3"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</row>
    <row r="652" spans="2:22" ht="13.8" x14ac:dyDescent="0.3"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</row>
    <row r="653" spans="2:22" ht="13.8" x14ac:dyDescent="0.3"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</row>
    <row r="654" spans="2:22" ht="13.8" x14ac:dyDescent="0.3"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</row>
    <row r="655" spans="2:22" ht="13.8" x14ac:dyDescent="0.3"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</row>
    <row r="656" spans="2:22" ht="13.8" x14ac:dyDescent="0.3"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</row>
    <row r="657" spans="2:22" ht="13.8" x14ac:dyDescent="0.3"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</row>
    <row r="658" spans="2:22" ht="13.8" x14ac:dyDescent="0.3"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</row>
    <row r="659" spans="2:22" ht="13.8" x14ac:dyDescent="0.3"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</row>
    <row r="660" spans="2:22" ht="13.8" x14ac:dyDescent="0.3"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</row>
    <row r="661" spans="2:22" ht="13.8" x14ac:dyDescent="0.3"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</row>
    <row r="662" spans="2:22" ht="13.8" x14ac:dyDescent="0.3"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</row>
    <row r="663" spans="2:22" ht="13.8" x14ac:dyDescent="0.3"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</row>
    <row r="664" spans="2:22" ht="13.8" x14ac:dyDescent="0.3"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</row>
    <row r="665" spans="2:22" ht="13.8" x14ac:dyDescent="0.3"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</row>
    <row r="666" spans="2:22" ht="13.8" x14ac:dyDescent="0.3"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</row>
    <row r="667" spans="2:22" ht="13.8" x14ac:dyDescent="0.3"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</row>
    <row r="668" spans="2:22" ht="13.8" x14ac:dyDescent="0.3"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</row>
    <row r="669" spans="2:22" ht="13.8" x14ac:dyDescent="0.3"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</row>
    <row r="670" spans="2:22" ht="13.8" x14ac:dyDescent="0.3"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</row>
    <row r="671" spans="2:22" ht="13.8" x14ac:dyDescent="0.3"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</row>
    <row r="672" spans="2:22" ht="13.8" x14ac:dyDescent="0.3"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</row>
    <row r="673" spans="2:22" ht="13.8" x14ac:dyDescent="0.3"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</row>
    <row r="674" spans="2:22" ht="13.8" x14ac:dyDescent="0.3"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</row>
    <row r="675" spans="2:22" ht="13.8" x14ac:dyDescent="0.3"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</row>
    <row r="676" spans="2:22" ht="13.8" x14ac:dyDescent="0.3"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</row>
    <row r="677" spans="2:22" ht="13.8" x14ac:dyDescent="0.3"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</row>
    <row r="678" spans="2:22" ht="13.8" x14ac:dyDescent="0.3"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</row>
    <row r="679" spans="2:22" ht="13.8" x14ac:dyDescent="0.3"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</row>
    <row r="680" spans="2:22" ht="13.8" x14ac:dyDescent="0.3"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</row>
    <row r="681" spans="2:22" ht="13.8" x14ac:dyDescent="0.3"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</row>
    <row r="682" spans="2:22" ht="13.8" x14ac:dyDescent="0.3"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</row>
    <row r="683" spans="2:22" ht="13.8" x14ac:dyDescent="0.3"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</row>
    <row r="684" spans="2:22" ht="13.8" x14ac:dyDescent="0.3"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</row>
    <row r="685" spans="2:22" ht="13.8" x14ac:dyDescent="0.3"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</row>
    <row r="686" spans="2:22" ht="13.8" x14ac:dyDescent="0.3"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</row>
    <row r="687" spans="2:22" ht="13.8" x14ac:dyDescent="0.3"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</row>
    <row r="688" spans="2:22" ht="13.8" x14ac:dyDescent="0.3"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</row>
    <row r="689" spans="2:22" ht="13.8" x14ac:dyDescent="0.3"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</row>
    <row r="690" spans="2:22" ht="13.8" x14ac:dyDescent="0.3"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</row>
    <row r="691" spans="2:22" ht="13.8" x14ac:dyDescent="0.3"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</row>
    <row r="692" spans="2:22" ht="13.8" x14ac:dyDescent="0.3"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</row>
    <row r="693" spans="2:22" ht="13.8" x14ac:dyDescent="0.3"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</row>
    <row r="694" spans="2:22" ht="13.8" x14ac:dyDescent="0.3"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</row>
    <row r="695" spans="2:22" ht="13.8" x14ac:dyDescent="0.3"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</row>
    <row r="696" spans="2:22" ht="13.8" x14ac:dyDescent="0.3"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</row>
    <row r="697" spans="2:22" ht="13.8" x14ac:dyDescent="0.3"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</row>
    <row r="698" spans="2:22" ht="13.8" x14ac:dyDescent="0.3"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</row>
    <row r="699" spans="2:22" ht="13.8" x14ac:dyDescent="0.3"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</row>
    <row r="700" spans="2:22" ht="13.8" x14ac:dyDescent="0.3"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</row>
    <row r="701" spans="2:22" ht="13.8" x14ac:dyDescent="0.3"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</row>
    <row r="702" spans="2:22" ht="13.8" x14ac:dyDescent="0.3"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</row>
    <row r="703" spans="2:22" ht="13.8" x14ac:dyDescent="0.3"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</row>
    <row r="704" spans="2:22" ht="13.8" x14ac:dyDescent="0.3"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</row>
    <row r="705" spans="2:22" ht="13.8" x14ac:dyDescent="0.3"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</row>
    <row r="706" spans="2:22" ht="13.8" x14ac:dyDescent="0.3"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</row>
    <row r="707" spans="2:22" ht="13.8" x14ac:dyDescent="0.3"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</row>
    <row r="708" spans="2:22" ht="13.8" x14ac:dyDescent="0.3"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</row>
    <row r="709" spans="2:22" ht="13.8" x14ac:dyDescent="0.3"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</row>
    <row r="710" spans="2:22" ht="13.8" x14ac:dyDescent="0.3"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</row>
    <row r="711" spans="2:22" ht="13.8" x14ac:dyDescent="0.3"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</row>
    <row r="712" spans="2:22" ht="13.8" x14ac:dyDescent="0.3"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</row>
    <row r="713" spans="2:22" ht="13.8" x14ac:dyDescent="0.3"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</row>
    <row r="714" spans="2:22" ht="13.8" x14ac:dyDescent="0.3"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</row>
    <row r="715" spans="2:22" ht="13.8" x14ac:dyDescent="0.3"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</row>
    <row r="716" spans="2:22" ht="13.8" x14ac:dyDescent="0.3"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</row>
    <row r="717" spans="2:22" ht="13.8" x14ac:dyDescent="0.3"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</row>
    <row r="718" spans="2:22" ht="13.8" x14ac:dyDescent="0.3"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</row>
    <row r="719" spans="2:22" ht="13.8" x14ac:dyDescent="0.3"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</row>
    <row r="720" spans="2:22" ht="13.8" x14ac:dyDescent="0.3"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</row>
    <row r="721" spans="2:22" ht="13.8" x14ac:dyDescent="0.3"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</row>
    <row r="722" spans="2:22" ht="13.8" x14ac:dyDescent="0.3"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</row>
    <row r="723" spans="2:22" ht="13.8" x14ac:dyDescent="0.3"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</row>
    <row r="724" spans="2:22" ht="13.8" x14ac:dyDescent="0.3"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</row>
    <row r="725" spans="2:22" ht="13.8" x14ac:dyDescent="0.3"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</row>
    <row r="726" spans="2:22" ht="13.8" x14ac:dyDescent="0.3"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</row>
    <row r="727" spans="2:22" ht="13.8" x14ac:dyDescent="0.3"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</row>
    <row r="728" spans="2:22" ht="13.8" x14ac:dyDescent="0.3"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</row>
    <row r="729" spans="2:22" ht="13.8" x14ac:dyDescent="0.3"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</row>
    <row r="730" spans="2:22" ht="13.8" x14ac:dyDescent="0.3"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</row>
    <row r="731" spans="2:22" ht="13.8" x14ac:dyDescent="0.3"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</row>
    <row r="732" spans="2:22" ht="13.8" x14ac:dyDescent="0.3"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</row>
    <row r="733" spans="2:22" ht="13.8" x14ac:dyDescent="0.3"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</row>
    <row r="734" spans="2:22" ht="13.8" x14ac:dyDescent="0.3"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</row>
    <row r="735" spans="2:22" ht="13.8" x14ac:dyDescent="0.3"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</row>
    <row r="736" spans="2:22" ht="13.8" x14ac:dyDescent="0.3"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</row>
    <row r="737" spans="2:22" ht="13.8" x14ac:dyDescent="0.3"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</row>
    <row r="738" spans="2:22" ht="13.8" x14ac:dyDescent="0.3"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</row>
    <row r="739" spans="2:22" ht="13.8" x14ac:dyDescent="0.3"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</row>
    <row r="740" spans="2:22" ht="13.8" x14ac:dyDescent="0.3"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</row>
    <row r="741" spans="2:22" ht="13.8" x14ac:dyDescent="0.3"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</row>
    <row r="742" spans="2:22" ht="13.8" x14ac:dyDescent="0.3"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</row>
    <row r="743" spans="2:22" ht="13.8" x14ac:dyDescent="0.3"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</row>
    <row r="744" spans="2:22" ht="13.8" x14ac:dyDescent="0.3"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</row>
    <row r="745" spans="2:22" ht="13.8" x14ac:dyDescent="0.3"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</row>
    <row r="746" spans="2:22" ht="13.8" x14ac:dyDescent="0.3"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</row>
    <row r="747" spans="2:22" ht="13.8" x14ac:dyDescent="0.3"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</row>
    <row r="748" spans="2:22" ht="13.8" x14ac:dyDescent="0.3"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</row>
    <row r="749" spans="2:22" ht="13.8" x14ac:dyDescent="0.3"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</row>
    <row r="750" spans="2:22" ht="13.8" x14ac:dyDescent="0.3"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</row>
    <row r="751" spans="2:22" ht="13.8" x14ac:dyDescent="0.3"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</row>
    <row r="752" spans="2:22" ht="13.8" x14ac:dyDescent="0.3"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</row>
    <row r="753" spans="2:22" ht="13.8" x14ac:dyDescent="0.3"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</row>
    <row r="754" spans="2:22" ht="13.8" x14ac:dyDescent="0.3"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</row>
    <row r="755" spans="2:22" ht="13.8" x14ac:dyDescent="0.3"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</row>
    <row r="756" spans="2:22" ht="13.8" x14ac:dyDescent="0.3"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</row>
    <row r="757" spans="2:22" ht="13.8" x14ac:dyDescent="0.3"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</row>
    <row r="758" spans="2:22" ht="13.8" x14ac:dyDescent="0.3"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</row>
    <row r="759" spans="2:22" ht="13.8" x14ac:dyDescent="0.3"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</row>
    <row r="760" spans="2:22" ht="13.8" x14ac:dyDescent="0.3"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</row>
    <row r="761" spans="2:22" ht="13.8" x14ac:dyDescent="0.3"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</row>
    <row r="762" spans="2:22" ht="13.8" x14ac:dyDescent="0.3"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</row>
    <row r="763" spans="2:22" ht="13.8" x14ac:dyDescent="0.3"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</row>
    <row r="764" spans="2:22" ht="13.8" x14ac:dyDescent="0.3"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</row>
    <row r="765" spans="2:22" ht="13.8" x14ac:dyDescent="0.3"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</row>
    <row r="766" spans="2:22" ht="13.8" x14ac:dyDescent="0.3"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</row>
    <row r="767" spans="2:22" ht="13.8" x14ac:dyDescent="0.3"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</row>
    <row r="768" spans="2:22" ht="13.8" x14ac:dyDescent="0.3"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</row>
    <row r="769" spans="2:22" ht="13.8" x14ac:dyDescent="0.3"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</row>
    <row r="770" spans="2:22" ht="13.8" x14ac:dyDescent="0.3"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</row>
    <row r="771" spans="2:22" ht="13.8" x14ac:dyDescent="0.3"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</row>
    <row r="772" spans="2:22" ht="13.8" x14ac:dyDescent="0.3"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</row>
    <row r="773" spans="2:22" ht="13.8" x14ac:dyDescent="0.3"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</row>
    <row r="774" spans="2:22" ht="13.8" x14ac:dyDescent="0.3"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</row>
    <row r="775" spans="2:22" ht="13.8" x14ac:dyDescent="0.3"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</row>
    <row r="776" spans="2:22" ht="13.8" x14ac:dyDescent="0.3"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</row>
    <row r="777" spans="2:22" ht="13.8" x14ac:dyDescent="0.3"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</row>
    <row r="778" spans="2:22" ht="13.8" x14ac:dyDescent="0.3"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</row>
    <row r="779" spans="2:22" ht="13.8" x14ac:dyDescent="0.3"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</row>
    <row r="780" spans="2:22" ht="13.8" x14ac:dyDescent="0.3"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</row>
    <row r="781" spans="2:22" ht="13.8" x14ac:dyDescent="0.3"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</row>
    <row r="782" spans="2:22" ht="13.8" x14ac:dyDescent="0.3"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</row>
    <row r="783" spans="2:22" ht="13.8" x14ac:dyDescent="0.3"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</row>
    <row r="784" spans="2:22" ht="13.8" x14ac:dyDescent="0.3"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</row>
    <row r="785" spans="2:22" ht="13.8" x14ac:dyDescent="0.3"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</row>
    <row r="786" spans="2:22" ht="13.8" x14ac:dyDescent="0.3"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</row>
    <row r="787" spans="2:22" ht="13.8" x14ac:dyDescent="0.3"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</row>
    <row r="788" spans="2:22" ht="13.8" x14ac:dyDescent="0.3"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</row>
    <row r="789" spans="2:22" ht="13.8" x14ac:dyDescent="0.3"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</row>
    <row r="790" spans="2:22" ht="13.8" x14ac:dyDescent="0.3"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</row>
    <row r="791" spans="2:22" ht="13.8" x14ac:dyDescent="0.3"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</row>
    <row r="792" spans="2:22" ht="13.8" x14ac:dyDescent="0.3"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</row>
    <row r="793" spans="2:22" ht="13.8" x14ac:dyDescent="0.3"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</row>
    <row r="794" spans="2:22" ht="13.8" x14ac:dyDescent="0.3"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</row>
    <row r="795" spans="2:22" ht="13.8" x14ac:dyDescent="0.3"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</row>
    <row r="796" spans="2:22" ht="13.8" x14ac:dyDescent="0.3"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</row>
    <row r="797" spans="2:22" ht="13.8" x14ac:dyDescent="0.3"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</row>
    <row r="798" spans="2:22" ht="13.8" x14ac:dyDescent="0.3"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</row>
    <row r="799" spans="2:22" ht="13.8" x14ac:dyDescent="0.3"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</row>
    <row r="800" spans="2:22" ht="13.8" x14ac:dyDescent="0.3"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</row>
    <row r="801" spans="2:22" ht="13.8" x14ac:dyDescent="0.3"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</row>
    <row r="802" spans="2:22" ht="13.8" x14ac:dyDescent="0.3"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</row>
    <row r="803" spans="2:22" ht="13.8" x14ac:dyDescent="0.3"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</row>
    <row r="804" spans="2:22" ht="13.8" x14ac:dyDescent="0.3"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</row>
    <row r="805" spans="2:22" ht="13.8" x14ac:dyDescent="0.3"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</row>
    <row r="806" spans="2:22" ht="13.8" x14ac:dyDescent="0.3"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</row>
    <row r="807" spans="2:22" ht="13.8" x14ac:dyDescent="0.3"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</row>
    <row r="808" spans="2:22" ht="13.8" x14ac:dyDescent="0.3"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</row>
    <row r="809" spans="2:22" ht="13.8" x14ac:dyDescent="0.3"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</row>
    <row r="810" spans="2:22" ht="13.8" x14ac:dyDescent="0.3"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</row>
    <row r="811" spans="2:22" ht="13.8" x14ac:dyDescent="0.3"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</row>
    <row r="812" spans="2:22" ht="13.8" x14ac:dyDescent="0.3"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</row>
    <row r="813" spans="2:22" ht="13.8" x14ac:dyDescent="0.3"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</row>
    <row r="814" spans="2:22" ht="13.8" x14ac:dyDescent="0.3"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</row>
    <row r="815" spans="2:22" ht="13.8" x14ac:dyDescent="0.3"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</row>
    <row r="816" spans="2:22" ht="13.8" x14ac:dyDescent="0.3"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</row>
    <row r="817" spans="2:22" ht="13.8" x14ac:dyDescent="0.3"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</row>
    <row r="818" spans="2:22" ht="13.8" x14ac:dyDescent="0.3"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</row>
    <row r="819" spans="2:22" ht="13.8" x14ac:dyDescent="0.3"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</row>
    <row r="820" spans="2:22" ht="13.8" x14ac:dyDescent="0.3"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</row>
    <row r="821" spans="2:22" ht="13.8" x14ac:dyDescent="0.3"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</row>
    <row r="822" spans="2:22" ht="13.8" x14ac:dyDescent="0.3"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</row>
    <row r="823" spans="2:22" ht="13.8" x14ac:dyDescent="0.3"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</row>
    <row r="824" spans="2:22" ht="13.8" x14ac:dyDescent="0.3"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</row>
    <row r="825" spans="2:22" ht="13.8" x14ac:dyDescent="0.3"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</row>
    <row r="826" spans="2:22" ht="13.8" x14ac:dyDescent="0.3"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</row>
    <row r="827" spans="2:22" ht="13.8" x14ac:dyDescent="0.3"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</row>
    <row r="828" spans="2:22" ht="13.8" x14ac:dyDescent="0.3"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</row>
    <row r="829" spans="2:22" ht="13.8" x14ac:dyDescent="0.3"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</row>
    <row r="830" spans="2:22" ht="13.8" x14ac:dyDescent="0.3"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</row>
    <row r="831" spans="2:22" ht="13.8" x14ac:dyDescent="0.3"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</row>
    <row r="832" spans="2:22" ht="13.8" x14ac:dyDescent="0.3"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</row>
    <row r="833" spans="2:22" ht="13.8" x14ac:dyDescent="0.3"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</row>
    <row r="834" spans="2:22" ht="13.8" x14ac:dyDescent="0.3"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</row>
    <row r="835" spans="2:22" ht="13.8" x14ac:dyDescent="0.3"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</row>
    <row r="836" spans="2:22" ht="13.8" x14ac:dyDescent="0.3"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</row>
    <row r="837" spans="2:22" ht="13.8" x14ac:dyDescent="0.3"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</row>
    <row r="838" spans="2:22" ht="13.8" x14ac:dyDescent="0.3"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</row>
    <row r="839" spans="2:22" ht="13.8" x14ac:dyDescent="0.3"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</row>
    <row r="840" spans="2:22" ht="13.8" x14ac:dyDescent="0.3"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</row>
    <row r="841" spans="2:22" ht="13.8" x14ac:dyDescent="0.3"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</row>
    <row r="842" spans="2:22" ht="13.8" x14ac:dyDescent="0.3"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</row>
    <row r="843" spans="2:22" ht="13.8" x14ac:dyDescent="0.3"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</row>
    <row r="844" spans="2:22" ht="13.8" x14ac:dyDescent="0.3"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</row>
    <row r="845" spans="2:22" ht="13.8" x14ac:dyDescent="0.3"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</row>
    <row r="846" spans="2:22" ht="13.8" x14ac:dyDescent="0.3"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</row>
    <row r="847" spans="2:22" ht="13.8" x14ac:dyDescent="0.3"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</row>
    <row r="848" spans="2:22" ht="13.8" x14ac:dyDescent="0.3"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</row>
    <row r="849" spans="2:22" ht="13.8" x14ac:dyDescent="0.3"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</row>
    <row r="850" spans="2:22" ht="13.8" x14ac:dyDescent="0.3"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</row>
    <row r="851" spans="2:22" ht="13.8" x14ac:dyDescent="0.3"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</row>
    <row r="852" spans="2:22" ht="13.8" x14ac:dyDescent="0.3"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</row>
    <row r="853" spans="2:22" ht="13.8" x14ac:dyDescent="0.3"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</row>
    <row r="854" spans="2:22" ht="13.8" x14ac:dyDescent="0.3"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</row>
    <row r="855" spans="2:22" ht="13.8" x14ac:dyDescent="0.3"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</row>
    <row r="856" spans="2:22" ht="13.8" x14ac:dyDescent="0.3"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</row>
    <row r="857" spans="2:22" ht="13.8" x14ac:dyDescent="0.3"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</row>
    <row r="858" spans="2:22" ht="13.8" x14ac:dyDescent="0.3"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</row>
    <row r="859" spans="2:22" ht="13.8" x14ac:dyDescent="0.3"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</row>
    <row r="860" spans="2:22" ht="13.8" x14ac:dyDescent="0.3"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</row>
    <row r="861" spans="2:22" ht="13.8" x14ac:dyDescent="0.3"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</row>
    <row r="862" spans="2:22" ht="13.8" x14ac:dyDescent="0.3"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</row>
    <row r="863" spans="2:22" ht="13.8" x14ac:dyDescent="0.3"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</row>
    <row r="864" spans="2:22" ht="13.8" x14ac:dyDescent="0.3"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</row>
    <row r="865" spans="2:22" ht="13.8" x14ac:dyDescent="0.3"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</row>
    <row r="866" spans="2:22" ht="13.8" x14ac:dyDescent="0.3"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</row>
    <row r="867" spans="2:22" ht="13.8" x14ac:dyDescent="0.3"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</row>
    <row r="868" spans="2:22" ht="13.8" x14ac:dyDescent="0.3"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</row>
    <row r="869" spans="2:22" ht="13.8" x14ac:dyDescent="0.3"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</row>
    <row r="870" spans="2:22" ht="13.8" x14ac:dyDescent="0.3"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</row>
    <row r="871" spans="2:22" ht="13.8" x14ac:dyDescent="0.3"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</row>
    <row r="872" spans="2:22" ht="13.8" x14ac:dyDescent="0.3"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</row>
    <row r="873" spans="2:22" ht="13.8" x14ac:dyDescent="0.3"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</row>
    <row r="874" spans="2:22" ht="13.8" x14ac:dyDescent="0.3"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</row>
    <row r="875" spans="2:22" ht="13.8" x14ac:dyDescent="0.3"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</row>
    <row r="876" spans="2:22" ht="13.8" x14ac:dyDescent="0.3"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</row>
    <row r="877" spans="2:22" ht="13.8" x14ac:dyDescent="0.3"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</row>
    <row r="878" spans="2:22" ht="13.8" x14ac:dyDescent="0.3"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</row>
    <row r="879" spans="2:22" ht="13.8" x14ac:dyDescent="0.3"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</row>
    <row r="880" spans="2:22" ht="13.8" x14ac:dyDescent="0.3"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</row>
    <row r="881" spans="2:22" ht="13.8" x14ac:dyDescent="0.3"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</row>
    <row r="882" spans="2:22" ht="13.8" x14ac:dyDescent="0.3"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</row>
    <row r="883" spans="2:22" ht="13.8" x14ac:dyDescent="0.3"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</row>
    <row r="884" spans="2:22" ht="13.8" x14ac:dyDescent="0.3"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</row>
    <row r="885" spans="2:22" ht="13.8" x14ac:dyDescent="0.3"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</row>
    <row r="886" spans="2:22" ht="13.8" x14ac:dyDescent="0.3"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</row>
    <row r="887" spans="2:22" ht="13.8" x14ac:dyDescent="0.3"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</row>
    <row r="888" spans="2:22" ht="13.8" x14ac:dyDescent="0.3"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</row>
    <row r="889" spans="2:22" ht="13.8" x14ac:dyDescent="0.3"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</row>
    <row r="890" spans="2:22" ht="13.8" x14ac:dyDescent="0.3"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</row>
    <row r="891" spans="2:22" ht="13.8" x14ac:dyDescent="0.3"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</row>
    <row r="892" spans="2:22" ht="13.8" x14ac:dyDescent="0.3"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</row>
    <row r="893" spans="2:22" ht="13.8" x14ac:dyDescent="0.3"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</row>
    <row r="894" spans="2:22" ht="13.8" x14ac:dyDescent="0.3"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</row>
    <row r="895" spans="2:22" ht="13.8" x14ac:dyDescent="0.3"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</row>
    <row r="896" spans="2:22" ht="13.8" x14ac:dyDescent="0.3"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</row>
    <row r="897" spans="2:22" ht="13.8" x14ac:dyDescent="0.3"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</row>
    <row r="898" spans="2:22" ht="13.8" x14ac:dyDescent="0.3"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</row>
    <row r="899" spans="2:22" ht="13.8" x14ac:dyDescent="0.3"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</row>
    <row r="900" spans="2:22" ht="13.8" x14ac:dyDescent="0.3"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</row>
    <row r="901" spans="2:22" ht="13.8" x14ac:dyDescent="0.3"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</row>
    <row r="902" spans="2:22" ht="13.8" x14ac:dyDescent="0.3"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</row>
    <row r="903" spans="2:22" ht="13.8" x14ac:dyDescent="0.3"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</row>
    <row r="904" spans="2:22" ht="13.8" x14ac:dyDescent="0.3"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</row>
    <row r="905" spans="2:22" ht="13.8" x14ac:dyDescent="0.3"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</row>
    <row r="906" spans="2:22" ht="13.8" x14ac:dyDescent="0.3"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</row>
    <row r="907" spans="2:22" ht="13.8" x14ac:dyDescent="0.3"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</row>
    <row r="908" spans="2:22" ht="13.8" x14ac:dyDescent="0.3"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</row>
    <row r="909" spans="2:22" ht="13.8" x14ac:dyDescent="0.3"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</row>
    <row r="910" spans="2:22" ht="13.8" x14ac:dyDescent="0.3"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</row>
    <row r="911" spans="2:22" ht="13.8" x14ac:dyDescent="0.3"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</row>
    <row r="912" spans="2:22" ht="13.8" x14ac:dyDescent="0.3"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</row>
    <row r="913" spans="2:22" ht="13.8" x14ac:dyDescent="0.3"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</row>
    <row r="914" spans="2:22" ht="13.8" x14ac:dyDescent="0.3"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</row>
    <row r="915" spans="2:22" ht="13.8" x14ac:dyDescent="0.3"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</row>
    <row r="916" spans="2:22" ht="13.8" x14ac:dyDescent="0.3"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</row>
    <row r="917" spans="2:22" ht="13.8" x14ac:dyDescent="0.3"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</row>
    <row r="918" spans="2:22" ht="13.8" x14ac:dyDescent="0.3"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</row>
    <row r="919" spans="2:22" ht="13.8" x14ac:dyDescent="0.3"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</row>
    <row r="920" spans="2:22" ht="13.8" x14ac:dyDescent="0.3"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</row>
    <row r="921" spans="2:22" ht="13.8" x14ac:dyDescent="0.3"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</row>
    <row r="922" spans="2:22" ht="13.8" x14ac:dyDescent="0.3"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</row>
    <row r="923" spans="2:22" ht="13.8" x14ac:dyDescent="0.3"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</row>
    <row r="924" spans="2:22" ht="13.8" x14ac:dyDescent="0.3"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</row>
    <row r="925" spans="2:22" ht="13.8" x14ac:dyDescent="0.3"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</row>
    <row r="926" spans="2:22" ht="13.8" x14ac:dyDescent="0.3"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</row>
    <row r="927" spans="2:22" ht="13.8" x14ac:dyDescent="0.3"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</row>
    <row r="928" spans="2:22" ht="13.8" x14ac:dyDescent="0.3"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</row>
    <row r="929" spans="2:22" ht="13.8" x14ac:dyDescent="0.3"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</row>
    <row r="930" spans="2:22" ht="13.8" x14ac:dyDescent="0.3"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</row>
    <row r="931" spans="2:22" ht="13.8" x14ac:dyDescent="0.3"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</row>
    <row r="932" spans="2:22" ht="13.8" x14ac:dyDescent="0.3"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</row>
    <row r="933" spans="2:22" ht="13.8" x14ac:dyDescent="0.3"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</row>
    <row r="934" spans="2:22" ht="13.8" x14ac:dyDescent="0.3"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</row>
    <row r="935" spans="2:22" ht="13.8" x14ac:dyDescent="0.3"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</row>
    <row r="936" spans="2:22" ht="13.8" x14ac:dyDescent="0.3"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</row>
    <row r="937" spans="2:22" ht="13.8" x14ac:dyDescent="0.3"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</row>
    <row r="938" spans="2:22" ht="13.8" x14ac:dyDescent="0.3"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</row>
    <row r="939" spans="2:22" ht="13.8" x14ac:dyDescent="0.3"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</row>
    <row r="940" spans="2:22" ht="13.8" x14ac:dyDescent="0.3"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</row>
    <row r="941" spans="2:22" ht="13.8" x14ac:dyDescent="0.3"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</row>
    <row r="942" spans="2:22" ht="13.8" x14ac:dyDescent="0.3"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</row>
    <row r="943" spans="2:22" ht="13.8" x14ac:dyDescent="0.3"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</row>
    <row r="944" spans="2:22" ht="13.8" x14ac:dyDescent="0.3"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</row>
    <row r="945" spans="2:22" ht="13.8" x14ac:dyDescent="0.3"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</row>
    <row r="946" spans="2:22" ht="13.8" x14ac:dyDescent="0.3"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</row>
    <row r="947" spans="2:22" ht="13.8" x14ac:dyDescent="0.3"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</row>
    <row r="948" spans="2:22" ht="13.8" x14ac:dyDescent="0.3"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</row>
    <row r="949" spans="2:22" ht="13.8" x14ac:dyDescent="0.3"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</row>
    <row r="950" spans="2:22" ht="13.8" x14ac:dyDescent="0.3"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</row>
    <row r="951" spans="2:22" ht="13.8" x14ac:dyDescent="0.3"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</row>
    <row r="952" spans="2:22" ht="13.8" x14ac:dyDescent="0.3"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</row>
    <row r="953" spans="2:22" ht="13.8" x14ac:dyDescent="0.3"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</row>
    <row r="954" spans="2:22" ht="13.8" x14ac:dyDescent="0.3"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</row>
    <row r="955" spans="2:22" ht="13.8" x14ac:dyDescent="0.3"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</row>
    <row r="956" spans="2:22" ht="13.8" x14ac:dyDescent="0.3"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</row>
    <row r="957" spans="2:22" ht="13.8" x14ac:dyDescent="0.3"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</row>
    <row r="958" spans="2:22" ht="13.8" x14ac:dyDescent="0.3"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</row>
    <row r="959" spans="2:22" ht="13.8" x14ac:dyDescent="0.3"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</row>
    <row r="960" spans="2:22" ht="13.8" x14ac:dyDescent="0.3"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</row>
    <row r="961" spans="2:22" ht="13.8" x14ac:dyDescent="0.3"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</row>
    <row r="962" spans="2:22" ht="13.8" x14ac:dyDescent="0.3"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</row>
    <row r="963" spans="2:22" ht="13.8" x14ac:dyDescent="0.3"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</row>
    <row r="964" spans="2:22" ht="13.8" x14ac:dyDescent="0.3"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</row>
    <row r="965" spans="2:22" ht="13.8" x14ac:dyDescent="0.3"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</row>
    <row r="966" spans="2:22" ht="13.8" x14ac:dyDescent="0.3"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</row>
    <row r="967" spans="2:22" ht="13.8" x14ac:dyDescent="0.3"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</row>
    <row r="968" spans="2:22" ht="13.8" x14ac:dyDescent="0.3"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</row>
    <row r="969" spans="2:22" ht="13.8" x14ac:dyDescent="0.3"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</row>
    <row r="970" spans="2:22" ht="13.8" x14ac:dyDescent="0.3"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</row>
    <row r="971" spans="2:22" ht="13.8" x14ac:dyDescent="0.3"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</row>
    <row r="972" spans="2:22" ht="13.8" x14ac:dyDescent="0.3"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</row>
    <row r="973" spans="2:22" ht="13.8" x14ac:dyDescent="0.3"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</row>
    <row r="974" spans="2:22" ht="13.8" x14ac:dyDescent="0.3"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</row>
    <row r="975" spans="2:22" ht="13.8" x14ac:dyDescent="0.3"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</row>
    <row r="976" spans="2:22" ht="13.8" x14ac:dyDescent="0.3"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</row>
    <row r="977" spans="2:22" ht="13.8" x14ac:dyDescent="0.3"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</row>
    <row r="978" spans="2:22" ht="13.8" x14ac:dyDescent="0.3"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</row>
    <row r="979" spans="2:22" ht="13.8" x14ac:dyDescent="0.3"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</row>
    <row r="980" spans="2:22" ht="13.8" x14ac:dyDescent="0.3"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</row>
    <row r="981" spans="2:22" ht="13.8" x14ac:dyDescent="0.3"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</row>
    <row r="982" spans="2:22" ht="13.8" x14ac:dyDescent="0.3"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</row>
    <row r="983" spans="2:22" ht="13.8" x14ac:dyDescent="0.3"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</row>
    <row r="984" spans="2:22" ht="13.8" x14ac:dyDescent="0.3"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</row>
    <row r="985" spans="2:22" ht="13.8" x14ac:dyDescent="0.3"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</row>
    <row r="986" spans="2:22" ht="13.8" x14ac:dyDescent="0.3"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</row>
    <row r="987" spans="2:22" ht="13.8" x14ac:dyDescent="0.3"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</row>
    <row r="988" spans="2:22" ht="13.8" x14ac:dyDescent="0.3"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</row>
    <row r="989" spans="2:22" ht="13.8" x14ac:dyDescent="0.3"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</row>
    <row r="990" spans="2:22" ht="13.8" x14ac:dyDescent="0.3"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</row>
    <row r="991" spans="2:22" ht="13.8" x14ac:dyDescent="0.3"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</row>
    <row r="992" spans="2:22" ht="13.8" x14ac:dyDescent="0.3"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</row>
    <row r="993" spans="5:22" ht="13.8" x14ac:dyDescent="0.3"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</row>
    <row r="994" spans="5:22" ht="13.8" x14ac:dyDescent="0.3"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</row>
    <row r="995" spans="5:22" ht="13.8" x14ac:dyDescent="0.3"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</row>
    <row r="996" spans="5:22" ht="13.8" x14ac:dyDescent="0.3"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</row>
    <row r="997" spans="5:22" ht="13.8" x14ac:dyDescent="0.3"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</row>
    <row r="998" spans="5:22" ht="13.8" x14ac:dyDescent="0.3"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</row>
    <row r="999" spans="5:22" ht="13.8" x14ac:dyDescent="0.3"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</row>
    <row r="1000" spans="5:22" ht="13.8" x14ac:dyDescent="0.3"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</row>
  </sheetData>
  <mergeCells count="1">
    <mergeCell ref="B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0BCD-8E37-4B5F-96D3-8DDF59CF5164}">
  <sheetPr>
    <outlinePr summaryBelow="0" summaryRight="0"/>
  </sheetPr>
  <dimension ref="A1:O32"/>
  <sheetViews>
    <sheetView tabSelected="1" topLeftCell="A2" zoomScale="120" zoomScaleNormal="120" workbookViewId="0">
      <selection activeCell="G20" sqref="G20"/>
    </sheetView>
  </sheetViews>
  <sheetFormatPr defaultColWidth="12.44140625" defaultRowHeight="15.75" customHeight="1" x14ac:dyDescent="0.3"/>
  <cols>
    <col min="1" max="16384" width="12.44140625" style="119"/>
  </cols>
  <sheetData>
    <row r="1" spans="1:7" ht="15.75" customHeight="1" x14ac:dyDescent="0.3">
      <c r="A1" s="116" t="s">
        <v>113</v>
      </c>
      <c r="B1" s="116" t="s">
        <v>114</v>
      </c>
    </row>
    <row r="4" spans="1:7" ht="15.75" customHeight="1" x14ac:dyDescent="0.3">
      <c r="B4" s="199">
        <v>2022</v>
      </c>
      <c r="C4" s="200"/>
      <c r="D4" s="200"/>
      <c r="E4" s="200"/>
      <c r="F4" s="200"/>
      <c r="G4" s="200"/>
    </row>
    <row r="5" spans="1:7" ht="15.75" customHeight="1" x14ac:dyDescent="0.3">
      <c r="B5" s="118" t="s">
        <v>14</v>
      </c>
      <c r="C5" s="118" t="s">
        <v>86</v>
      </c>
      <c r="D5" s="118" t="s">
        <v>87</v>
      </c>
      <c r="E5" s="118" t="s">
        <v>132</v>
      </c>
      <c r="F5" s="118" t="s">
        <v>34</v>
      </c>
      <c r="G5" s="120" t="s">
        <v>112</v>
      </c>
    </row>
    <row r="6" spans="1:7" ht="15.75" customHeight="1" x14ac:dyDescent="0.3">
      <c r="A6" s="116" t="s">
        <v>67</v>
      </c>
      <c r="B6" s="119">
        <v>6335</v>
      </c>
      <c r="C6" s="237">
        <v>4600</v>
      </c>
      <c r="D6" s="181"/>
      <c r="E6" s="181"/>
      <c r="F6" s="182">
        <v>1956</v>
      </c>
      <c r="G6" s="183"/>
    </row>
    <row r="7" spans="1:7" ht="15.75" customHeight="1" x14ac:dyDescent="0.3">
      <c r="A7" s="116" t="s">
        <v>66</v>
      </c>
      <c r="C7" s="181"/>
      <c r="D7" s="182"/>
      <c r="E7" s="182"/>
      <c r="F7" s="182"/>
      <c r="G7" s="183"/>
    </row>
    <row r="8" spans="1:7" ht="15.75" customHeight="1" x14ac:dyDescent="0.3">
      <c r="A8" s="116" t="s">
        <v>65</v>
      </c>
      <c r="C8" s="184"/>
      <c r="D8" s="182"/>
      <c r="E8" s="182"/>
      <c r="F8" s="182"/>
      <c r="G8" s="183"/>
    </row>
    <row r="9" spans="1:7" ht="15.75" customHeight="1" x14ac:dyDescent="0.3">
      <c r="A9" s="116" t="s">
        <v>64</v>
      </c>
      <c r="C9" s="184"/>
      <c r="D9" s="182"/>
      <c r="E9" s="182"/>
      <c r="F9" s="182"/>
      <c r="G9" s="183"/>
    </row>
    <row r="10" spans="1:7" ht="15.75" customHeight="1" x14ac:dyDescent="0.3">
      <c r="A10" s="116" t="s">
        <v>53</v>
      </c>
      <c r="C10" s="184"/>
      <c r="D10" s="182"/>
      <c r="E10" s="182"/>
      <c r="F10" s="182"/>
      <c r="G10" s="183"/>
    </row>
    <row r="11" spans="1:7" ht="15.75" customHeight="1" x14ac:dyDescent="0.3">
      <c r="A11" s="116" t="s">
        <v>63</v>
      </c>
      <c r="C11" s="184"/>
      <c r="D11" s="182"/>
      <c r="E11" s="182"/>
      <c r="F11" s="182"/>
      <c r="G11" s="183"/>
    </row>
    <row r="12" spans="1:7" ht="15.75" customHeight="1" x14ac:dyDescent="0.3">
      <c r="A12" s="116" t="s">
        <v>62</v>
      </c>
      <c r="C12" s="184"/>
      <c r="D12" s="182"/>
      <c r="E12" s="182"/>
      <c r="F12" s="182"/>
      <c r="G12" s="183"/>
    </row>
    <row r="13" spans="1:7" ht="15.75" customHeight="1" x14ac:dyDescent="0.3">
      <c r="A13" s="116" t="s">
        <v>61</v>
      </c>
      <c r="C13" s="184"/>
      <c r="D13" s="182"/>
      <c r="E13" s="182"/>
      <c r="F13" s="182"/>
      <c r="G13" s="183"/>
    </row>
    <row r="14" spans="1:7" ht="15.75" customHeight="1" x14ac:dyDescent="0.3">
      <c r="A14" s="116" t="s">
        <v>60</v>
      </c>
      <c r="C14" s="184"/>
      <c r="D14" s="182"/>
      <c r="E14" s="182"/>
      <c r="F14" s="182"/>
      <c r="G14" s="183"/>
    </row>
    <row r="15" spans="1:7" ht="15.75" customHeight="1" x14ac:dyDescent="0.3">
      <c r="A15" s="116" t="s">
        <v>59</v>
      </c>
      <c r="C15" s="184"/>
      <c r="D15" s="182"/>
      <c r="E15" s="182"/>
      <c r="F15" s="182"/>
      <c r="G15" s="183"/>
    </row>
    <row r="16" spans="1:7" ht="15.75" customHeight="1" x14ac:dyDescent="0.3">
      <c r="A16" s="116" t="s">
        <v>58</v>
      </c>
      <c r="C16" s="184"/>
      <c r="D16" s="182"/>
      <c r="E16" s="182"/>
      <c r="F16" s="182"/>
      <c r="G16" s="183"/>
    </row>
    <row r="17" spans="1:15" ht="15.75" customHeight="1" x14ac:dyDescent="0.3">
      <c r="A17" s="116" t="s">
        <v>57</v>
      </c>
      <c r="C17" s="184"/>
      <c r="D17" s="182"/>
      <c r="E17" s="182"/>
      <c r="F17" s="182"/>
      <c r="G17" s="183"/>
    </row>
    <row r="18" spans="1:15" ht="15.75" customHeight="1" x14ac:dyDescent="0.3">
      <c r="O18" s="122"/>
    </row>
    <row r="19" spans="1:15" ht="15.75" customHeight="1" x14ac:dyDescent="0.3">
      <c r="B19" s="119">
        <f>SUM(B6:B18)</f>
        <v>6335</v>
      </c>
      <c r="G19" s="138">
        <f>SUM(G6:G18)</f>
        <v>0</v>
      </c>
    </row>
    <row r="20" spans="1:15" ht="13.8" x14ac:dyDescent="0.3"/>
    <row r="21" spans="1:15" ht="13.8" x14ac:dyDescent="0.3"/>
    <row r="22" spans="1:15" ht="13.8" x14ac:dyDescent="0.3"/>
    <row r="23" spans="1:15" ht="13.8" x14ac:dyDescent="0.3"/>
    <row r="24" spans="1:15" ht="13.8" x14ac:dyDescent="0.3"/>
    <row r="25" spans="1:15" ht="13.8" x14ac:dyDescent="0.3"/>
    <row r="26" spans="1:15" ht="13.8" x14ac:dyDescent="0.3"/>
    <row r="27" spans="1:15" ht="13.8" x14ac:dyDescent="0.3"/>
    <row r="28" spans="1:15" ht="13.8" x14ac:dyDescent="0.3"/>
    <row r="29" spans="1:15" ht="13.8" x14ac:dyDescent="0.3"/>
    <row r="30" spans="1:15" ht="13.8" x14ac:dyDescent="0.3"/>
    <row r="31" spans="1:15" ht="13.8" x14ac:dyDescent="0.3"/>
    <row r="32" spans="1:15" ht="13.8" x14ac:dyDescent="0.3"/>
  </sheetData>
  <mergeCells count="1">
    <mergeCell ref="B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CAC2C-E6CF-4533-916E-0C1CA0B17357}">
  <dimension ref="E1:N39"/>
  <sheetViews>
    <sheetView topLeftCell="B1" workbookViewId="0">
      <selection activeCell="E6" sqref="E6:M15"/>
    </sheetView>
  </sheetViews>
  <sheetFormatPr defaultColWidth="9.109375" defaultRowHeight="14.4" x14ac:dyDescent="0.3"/>
  <cols>
    <col min="1" max="3" width="9.109375" style="2"/>
    <col min="4" max="4" width="3.44140625" style="2" customWidth="1"/>
    <col min="5" max="5" width="15" style="2" customWidth="1"/>
    <col min="6" max="6" width="53.109375" style="2" customWidth="1"/>
    <col min="7" max="8" width="14.44140625" style="2" customWidth="1"/>
    <col min="9" max="10" width="17.109375" style="2" customWidth="1"/>
    <col min="11" max="11" width="15" style="2" customWidth="1"/>
    <col min="12" max="12" width="12.44140625" style="2" bestFit="1" customWidth="1"/>
    <col min="13" max="13" width="21" style="2" customWidth="1"/>
    <col min="14" max="16384" width="9.109375" style="2"/>
  </cols>
  <sheetData>
    <row r="1" spans="5:13" ht="18" x14ac:dyDescent="0.35">
      <c r="E1" s="61"/>
      <c r="F1" s="61"/>
    </row>
    <row r="2" spans="5:13" ht="18" x14ac:dyDescent="0.35">
      <c r="E2" s="61" t="s">
        <v>70</v>
      </c>
      <c r="F2" s="61"/>
    </row>
    <row r="3" spans="5:13" x14ac:dyDescent="0.3">
      <c r="E3" s="60"/>
    </row>
    <row r="4" spans="5:13" ht="18" x14ac:dyDescent="0.35">
      <c r="E4" s="1" t="s">
        <v>4</v>
      </c>
    </row>
    <row r="5" spans="5:13" ht="15" thickBot="1" x14ac:dyDescent="0.35"/>
    <row r="6" spans="5:13" ht="15.6" x14ac:dyDescent="0.3">
      <c r="E6" s="205" t="s">
        <v>5</v>
      </c>
      <c r="F6" s="208" t="s">
        <v>6</v>
      </c>
      <c r="G6" s="211" t="s">
        <v>7</v>
      </c>
      <c r="H6" s="212"/>
      <c r="I6" s="212"/>
      <c r="J6" s="212"/>
      <c r="K6" s="213"/>
      <c r="L6" s="211" t="s">
        <v>8</v>
      </c>
      <c r="M6" s="213"/>
    </row>
    <row r="7" spans="5:13" ht="31.2" x14ac:dyDescent="0.3">
      <c r="E7" s="206"/>
      <c r="F7" s="209"/>
      <c r="G7" s="214" t="s">
        <v>9</v>
      </c>
      <c r="H7" s="215"/>
      <c r="I7" s="216" t="s">
        <v>10</v>
      </c>
      <c r="J7" s="217"/>
      <c r="K7" s="3" t="s">
        <v>11</v>
      </c>
      <c r="L7" s="4" t="s">
        <v>12</v>
      </c>
      <c r="M7" s="5" t="s">
        <v>13</v>
      </c>
    </row>
    <row r="8" spans="5:13" ht="15.6" x14ac:dyDescent="0.3">
      <c r="E8" s="207"/>
      <c r="F8" s="210"/>
      <c r="G8" s="6" t="s">
        <v>1</v>
      </c>
      <c r="H8" s="7" t="s">
        <v>2</v>
      </c>
      <c r="I8" s="8" t="s">
        <v>14</v>
      </c>
      <c r="J8" s="108" t="s">
        <v>101</v>
      </c>
      <c r="K8" s="9" t="s">
        <v>0</v>
      </c>
      <c r="L8" s="10"/>
      <c r="M8" s="11" t="s">
        <v>15</v>
      </c>
    </row>
    <row r="9" spans="5:13" ht="15.6" x14ac:dyDescent="0.3">
      <c r="E9" s="12" t="s">
        <v>16</v>
      </c>
      <c r="F9" s="13"/>
      <c r="G9" s="14" t="e">
        <f>'EEM #1  '!I44</f>
        <v>#VALUE!</v>
      </c>
      <c r="H9" s="15" t="s">
        <v>17</v>
      </c>
      <c r="I9" s="16" t="s">
        <v>17</v>
      </c>
      <c r="J9" s="109" t="s">
        <v>17</v>
      </c>
      <c r="K9" s="17" t="e">
        <f>'EEM #1  '!I45</f>
        <v>#VALUE!</v>
      </c>
      <c r="L9" s="18" t="str">
        <f>'EEM #1  '!I53</f>
        <v xml:space="preserve"> </v>
      </c>
      <c r="M9" s="106" t="e">
        <f t="shared" ref="M9:M13" si="0">L9/K9</f>
        <v>#VALUE!</v>
      </c>
    </row>
    <row r="10" spans="5:13" ht="15.6" x14ac:dyDescent="0.3">
      <c r="E10" s="12" t="s">
        <v>18</v>
      </c>
      <c r="F10" s="13"/>
      <c r="G10" s="14" t="s">
        <v>17</v>
      </c>
      <c r="H10" s="15" t="s">
        <v>17</v>
      </c>
      <c r="I10" s="107" t="e">
        <f>J10*10</f>
        <v>#REF!</v>
      </c>
      <c r="J10" s="110" t="e">
        <f>#REF!</f>
        <v>#REF!</v>
      </c>
      <c r="K10" s="17" t="e">
        <f>#REF!</f>
        <v>#REF!</v>
      </c>
      <c r="L10" s="18" t="e">
        <f>#REF!</f>
        <v>#REF!</v>
      </c>
      <c r="M10" s="106" t="e">
        <f>L10/K10</f>
        <v>#REF!</v>
      </c>
    </row>
    <row r="11" spans="5:13" ht="15.6" x14ac:dyDescent="0.3">
      <c r="E11" s="19" t="s">
        <v>19</v>
      </c>
      <c r="F11" s="20"/>
      <c r="G11" s="21" t="e">
        <f>#REF!</f>
        <v>#REF!</v>
      </c>
      <c r="H11" s="22" t="s">
        <v>17</v>
      </c>
      <c r="I11" s="137" t="s">
        <v>17</v>
      </c>
      <c r="J11" s="136" t="e">
        <f>#REF!</f>
        <v>#REF!</v>
      </c>
      <c r="K11" s="24" t="e">
        <f>#REF!</f>
        <v>#REF!</v>
      </c>
      <c r="L11" s="25" t="e">
        <f>#REF!</f>
        <v>#REF!</v>
      </c>
      <c r="M11" s="106" t="e">
        <f t="shared" si="0"/>
        <v>#REF!</v>
      </c>
    </row>
    <row r="12" spans="5:13" ht="15.6" x14ac:dyDescent="0.3">
      <c r="E12" s="19" t="s">
        <v>109</v>
      </c>
      <c r="F12" s="20"/>
      <c r="G12" s="21" t="e">
        <f>#REF!</f>
        <v>#REF!</v>
      </c>
      <c r="H12" s="22" t="s">
        <v>17</v>
      </c>
      <c r="I12" s="137" t="s">
        <v>17</v>
      </c>
      <c r="J12" s="136" t="s">
        <v>17</v>
      </c>
      <c r="K12" s="24" t="e">
        <f>#REF!</f>
        <v>#REF!</v>
      </c>
      <c r="L12" s="25" t="e">
        <f>#REF!</f>
        <v>#REF!</v>
      </c>
      <c r="M12" s="106" t="e">
        <f t="shared" si="0"/>
        <v>#REF!</v>
      </c>
    </row>
    <row r="13" spans="5:13" ht="16.2" thickBot="1" x14ac:dyDescent="0.35">
      <c r="E13" s="19" t="s">
        <v>110</v>
      </c>
      <c r="F13" s="20"/>
      <c r="G13" s="21" t="e">
        <f>#REF!</f>
        <v>#REF!</v>
      </c>
      <c r="H13" s="22" t="s">
        <v>17</v>
      </c>
      <c r="I13" s="23" t="s">
        <v>17</v>
      </c>
      <c r="J13" s="111" t="s">
        <v>17</v>
      </c>
      <c r="K13" s="24" t="e">
        <f>#REF!</f>
        <v>#REF!</v>
      </c>
      <c r="L13" s="25" t="e">
        <f>#REF!</f>
        <v>#REF!</v>
      </c>
      <c r="M13" s="106" t="e">
        <f t="shared" si="0"/>
        <v>#REF!</v>
      </c>
    </row>
    <row r="14" spans="5:13" ht="15.6" x14ac:dyDescent="0.3">
      <c r="E14" s="201" t="s">
        <v>100</v>
      </c>
      <c r="F14" s="202"/>
      <c r="G14" s="96"/>
      <c r="H14" s="26"/>
      <c r="I14" s="27"/>
      <c r="J14" s="112"/>
      <c r="K14" s="28"/>
      <c r="L14" s="29"/>
      <c r="M14" s="28"/>
    </row>
    <row r="15" spans="5:13" ht="16.2" thickBot="1" x14ac:dyDescent="0.35">
      <c r="E15" s="203"/>
      <c r="F15" s="204"/>
      <c r="G15" s="97" t="e">
        <f>SUM(G9:G14)</f>
        <v>#VALUE!</v>
      </c>
      <c r="H15" s="191">
        <f>SUM(H9:H14)</f>
        <v>0</v>
      </c>
      <c r="I15" s="30" t="e">
        <f>SUM(I9:I14)</f>
        <v>#REF!</v>
      </c>
      <c r="J15" s="113" t="e">
        <f>SUM(J10:J14)</f>
        <v>#REF!</v>
      </c>
      <c r="K15" s="31" t="e">
        <f>SUM(K9:K13)</f>
        <v>#VALUE!</v>
      </c>
      <c r="L15" s="32" t="e">
        <f>SUM(L9:L13)</f>
        <v>#REF!</v>
      </c>
      <c r="M15" s="33" t="e">
        <f>L15/K15</f>
        <v>#REF!</v>
      </c>
    </row>
    <row r="16" spans="5:13" ht="49.8" customHeight="1" x14ac:dyDescent="0.3">
      <c r="G16" s="175" t="e">
        <f>SUM(G15)</f>
        <v>#VALUE!</v>
      </c>
      <c r="I16" s="93" t="e">
        <f>SUM(I15)</f>
        <v>#REF!</v>
      </c>
      <c r="K16" s="39" t="e">
        <f>SUM(K15)</f>
        <v>#VALUE!</v>
      </c>
    </row>
    <row r="17" spans="5:14" ht="51.45" customHeight="1" x14ac:dyDescent="0.3">
      <c r="G17" s="176" t="s">
        <v>117</v>
      </c>
      <c r="I17" s="176" t="s">
        <v>118</v>
      </c>
      <c r="K17" s="176" t="s">
        <v>11</v>
      </c>
    </row>
    <row r="18" spans="5:14" ht="40.200000000000003" customHeight="1" x14ac:dyDescent="0.3">
      <c r="G18" s="177" t="e">
        <f>G16/E25</f>
        <v>#VALUE!</v>
      </c>
      <c r="I18" s="177" t="e">
        <f>I15/E28</f>
        <v>#REF!</v>
      </c>
      <c r="K18" s="177" t="e">
        <f>K16/('2022 Energy Cost Analysis'!H19+'2022 Energy Cost Analysis'!K19+'2022 Energy Cost Analysis'!I37)</f>
        <v>#VALUE!</v>
      </c>
    </row>
    <row r="20" spans="5:14" ht="27.75" customHeight="1" x14ac:dyDescent="0.3"/>
    <row r="24" spans="5:14" x14ac:dyDescent="0.3">
      <c r="E24" s="115" t="s">
        <v>111</v>
      </c>
    </row>
    <row r="25" spans="5:14" x14ac:dyDescent="0.3">
      <c r="E25" s="55">
        <f>'2022 Energy Cost Analysis'!G19</f>
        <v>0</v>
      </c>
      <c r="F25" s="2" t="s">
        <v>20</v>
      </c>
      <c r="G25" s="37">
        <f>'2022 Energy Cost Analysis'!H19</f>
        <v>0</v>
      </c>
      <c r="H25" s="36" t="s">
        <v>35</v>
      </c>
      <c r="K25" s="38" t="e">
        <f>G25/E25</f>
        <v>#DIV/0!</v>
      </c>
      <c r="L25" s="36" t="s">
        <v>36</v>
      </c>
    </row>
    <row r="26" spans="5:14" x14ac:dyDescent="0.3">
      <c r="E26" s="55">
        <f>'2022 Energy Cost Analysis'!J19</f>
        <v>0</v>
      </c>
      <c r="F26" s="92" t="s">
        <v>97</v>
      </c>
      <c r="G26" s="37">
        <f>'2022 Energy Cost Analysis'!K19</f>
        <v>0</v>
      </c>
      <c r="H26" s="92" t="s">
        <v>99</v>
      </c>
      <c r="K26" s="38" t="e">
        <f>G26/E26</f>
        <v>#DIV/0!</v>
      </c>
      <c r="L26" s="92" t="s">
        <v>99</v>
      </c>
    </row>
    <row r="27" spans="5:14" x14ac:dyDescent="0.3">
      <c r="E27" s="94" t="s">
        <v>0</v>
      </c>
      <c r="F27" s="92" t="s">
        <v>98</v>
      </c>
      <c r="G27" s="37">
        <f>'2022 Energy Cost Analysis'!M19</f>
        <v>0</v>
      </c>
      <c r="H27" s="92"/>
      <c r="K27" s="38"/>
      <c r="L27" s="36"/>
    </row>
    <row r="28" spans="5:14" x14ac:dyDescent="0.3">
      <c r="E28" s="2">
        <f>'2022 Energy Cost Analysis'!G37</f>
        <v>0</v>
      </c>
      <c r="F28" s="92" t="s">
        <v>95</v>
      </c>
      <c r="G28" s="95" t="s">
        <v>0</v>
      </c>
      <c r="H28" s="92" t="s">
        <v>0</v>
      </c>
      <c r="K28" s="38"/>
      <c r="L28" s="36"/>
    </row>
    <row r="29" spans="5:14" x14ac:dyDescent="0.3">
      <c r="E29" s="93">
        <f>E28/10</f>
        <v>0</v>
      </c>
      <c r="F29" s="92" t="s">
        <v>96</v>
      </c>
      <c r="G29" s="38">
        <f>'2022 Energy Cost Analysis'!I37</f>
        <v>0</v>
      </c>
      <c r="H29" s="188" t="s">
        <v>120</v>
      </c>
      <c r="K29" s="38" t="e">
        <f>G29/E29</f>
        <v>#DIV/0!</v>
      </c>
      <c r="L29" s="36" t="s">
        <v>48</v>
      </c>
    </row>
    <row r="30" spans="5:14" x14ac:dyDescent="0.3">
      <c r="G30" s="94"/>
      <c r="H30" s="92"/>
      <c r="M30" s="38"/>
      <c r="N30" s="92"/>
    </row>
    <row r="31" spans="5:14" x14ac:dyDescent="0.3">
      <c r="G31" s="37"/>
      <c r="H31" s="92"/>
      <c r="K31" s="37"/>
      <c r="L31" s="92"/>
    </row>
    <row r="32" spans="5:14" x14ac:dyDescent="0.3">
      <c r="E32" s="34"/>
    </row>
    <row r="33" spans="5:12" x14ac:dyDescent="0.3">
      <c r="E33" s="34"/>
    </row>
    <row r="35" spans="5:12" x14ac:dyDescent="0.3">
      <c r="E35" s="37"/>
      <c r="F35" s="36"/>
      <c r="H35" s="38"/>
      <c r="I35" s="36"/>
      <c r="J35" s="36"/>
    </row>
    <row r="36" spans="5:12" x14ac:dyDescent="0.3">
      <c r="E36" s="39"/>
      <c r="F36" s="92"/>
      <c r="H36" s="38"/>
      <c r="I36" s="36"/>
      <c r="J36" s="36"/>
    </row>
    <row r="38" spans="5:12" x14ac:dyDescent="0.3">
      <c r="E38" s="94"/>
      <c r="F38" s="92"/>
      <c r="H38" s="37"/>
      <c r="I38" s="92"/>
      <c r="J38" s="92"/>
    </row>
    <row r="39" spans="5:12" x14ac:dyDescent="0.3">
      <c r="E39" s="37"/>
      <c r="F39" s="92"/>
      <c r="K39" s="38"/>
      <c r="L39" s="92"/>
    </row>
  </sheetData>
  <mergeCells count="7">
    <mergeCell ref="E14:F15"/>
    <mergeCell ref="E6:E8"/>
    <mergeCell ref="F6:F8"/>
    <mergeCell ref="G6:K6"/>
    <mergeCell ref="L6:M6"/>
    <mergeCell ref="G7:H7"/>
    <mergeCell ref="I7:J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6519-818D-48A2-B763-D0D52726DECE}">
  <dimension ref="B2:M989"/>
  <sheetViews>
    <sheetView zoomScale="90" zoomScaleNormal="90" workbookViewId="0">
      <selection activeCell="C5" sqref="C5"/>
    </sheetView>
  </sheetViews>
  <sheetFormatPr defaultColWidth="14.44140625" defaultRowHeight="15" customHeight="1" x14ac:dyDescent="0.3"/>
  <cols>
    <col min="1" max="1" width="8.6640625" style="139" customWidth="1"/>
    <col min="2" max="2" width="26.44140625" style="139" customWidth="1"/>
    <col min="3" max="3" width="26.21875" style="139" customWidth="1"/>
    <col min="4" max="4" width="14.33203125" style="139" customWidth="1"/>
    <col min="5" max="5" width="23.109375" style="139" customWidth="1"/>
    <col min="6" max="6" width="13.33203125" style="139" customWidth="1"/>
    <col min="7" max="7" width="12.44140625" style="139" customWidth="1"/>
    <col min="8" max="8" width="13" style="139" customWidth="1"/>
    <col min="9" max="9" width="13.33203125" style="139" customWidth="1"/>
    <col min="10" max="10" width="10.44140625" style="139" customWidth="1"/>
    <col min="11" max="11" width="18.21875" style="139" customWidth="1"/>
    <col min="12" max="12" width="13.109375" style="139" customWidth="1"/>
    <col min="13" max="13" width="15.88671875" style="139" customWidth="1"/>
    <col min="14" max="14" width="8.6640625" style="139" customWidth="1"/>
    <col min="15" max="15" width="14.33203125" style="139" customWidth="1"/>
    <col min="16" max="23" width="8.6640625" style="139" customWidth="1"/>
    <col min="24" max="16384" width="14.44140625" style="139"/>
  </cols>
  <sheetData>
    <row r="2" spans="2:13" ht="7.2" customHeight="1" thickBot="1" x14ac:dyDescent="0.35"/>
    <row r="3" spans="2:13" ht="23.55" customHeight="1" thickBot="1" x14ac:dyDescent="0.4">
      <c r="B3" s="173" t="s">
        <v>122</v>
      </c>
      <c r="C3" s="172"/>
      <c r="M3" s="139" t="s">
        <v>0</v>
      </c>
    </row>
    <row r="4" spans="2:13" ht="25.95" customHeight="1" x14ac:dyDescent="0.35">
      <c r="B4" s="171" t="s">
        <v>0</v>
      </c>
      <c r="C4" s="171"/>
    </row>
    <row r="5" spans="2:13" ht="28.2" customHeight="1" x14ac:dyDescent="0.35">
      <c r="B5" s="157" t="s">
        <v>71</v>
      </c>
      <c r="C5" s="170" t="e">
        <f>'2022 Energy Cost Analysis'!I19</f>
        <v>#DIV/0!</v>
      </c>
      <c r="D5" s="139" t="s">
        <v>3</v>
      </c>
      <c r="F5" s="169"/>
      <c r="G5" s="169"/>
      <c r="K5" s="168"/>
    </row>
    <row r="6" spans="2:13" ht="22.95" customHeight="1" x14ac:dyDescent="0.3">
      <c r="B6" s="178" t="s">
        <v>0</v>
      </c>
      <c r="C6" s="179" t="s">
        <v>0</v>
      </c>
      <c r="D6" s="180" t="s">
        <v>0</v>
      </c>
      <c r="E6" s="189"/>
      <c r="H6" s="187"/>
    </row>
    <row r="7" spans="2:13" ht="15" customHeight="1" x14ac:dyDescent="0.3">
      <c r="E7" s="189"/>
      <c r="G7" s="190"/>
      <c r="H7" s="189"/>
    </row>
    <row r="8" spans="2:13" ht="18" x14ac:dyDescent="0.35">
      <c r="C8" s="167" t="s">
        <v>72</v>
      </c>
      <c r="F8" s="163"/>
      <c r="G8" s="163"/>
    </row>
    <row r="9" spans="2:13" ht="14.4" x14ac:dyDescent="0.3">
      <c r="C9" s="164"/>
      <c r="D9" s="165"/>
      <c r="F9" s="163"/>
      <c r="G9" s="163"/>
    </row>
    <row r="10" spans="2:13" ht="14.4" x14ac:dyDescent="0.3">
      <c r="C10" s="164"/>
      <c r="D10" s="166"/>
      <c r="E10" s="187"/>
      <c r="F10" s="163"/>
      <c r="G10" s="158"/>
      <c r="H10" s="187"/>
      <c r="I10" s="187"/>
    </row>
    <row r="11" spans="2:13" ht="18" x14ac:dyDescent="0.35">
      <c r="C11" s="167" t="s">
        <v>73</v>
      </c>
      <c r="E11" s="187"/>
      <c r="F11" s="163"/>
      <c r="G11" s="158"/>
      <c r="H11" s="187"/>
      <c r="I11" s="187"/>
    </row>
    <row r="12" spans="2:13" ht="14.4" x14ac:dyDescent="0.3">
      <c r="C12" s="164"/>
      <c r="D12" s="166"/>
      <c r="F12" s="163"/>
      <c r="G12" s="163"/>
    </row>
    <row r="13" spans="2:13" ht="14.4" x14ac:dyDescent="0.3">
      <c r="C13" s="164"/>
      <c r="D13" s="166"/>
      <c r="E13" s="166"/>
      <c r="F13" s="166"/>
      <c r="G13" s="166"/>
      <c r="H13" s="165"/>
      <c r="L13" s="163"/>
      <c r="M13" s="163"/>
    </row>
    <row r="14" spans="2:13" ht="14.4" x14ac:dyDescent="0.3">
      <c r="C14" s="164"/>
      <c r="D14" s="166"/>
      <c r="E14" s="166"/>
      <c r="F14" s="166"/>
      <c r="G14" s="166"/>
      <c r="H14" s="165"/>
      <c r="L14" s="163"/>
      <c r="M14" s="163"/>
    </row>
    <row r="15" spans="2:13" ht="14.4" x14ac:dyDescent="0.3">
      <c r="C15" s="164"/>
      <c r="D15" s="166"/>
      <c r="E15" s="166"/>
      <c r="F15" s="166"/>
      <c r="G15" s="166"/>
      <c r="H15" s="165"/>
      <c r="L15" s="163"/>
      <c r="M15" s="163"/>
    </row>
    <row r="16" spans="2:13" ht="14.4" x14ac:dyDescent="0.3">
      <c r="C16" s="164"/>
      <c r="D16" s="166"/>
      <c r="E16" s="166"/>
      <c r="F16" s="166"/>
      <c r="G16" s="166"/>
      <c r="H16" s="165"/>
      <c r="I16" s="166"/>
      <c r="L16" s="163"/>
      <c r="M16" s="163"/>
    </row>
    <row r="17" spans="2:13" ht="14.4" x14ac:dyDescent="0.3">
      <c r="B17" s="164"/>
      <c r="C17" s="164"/>
      <c r="D17" s="164"/>
      <c r="E17" s="164"/>
      <c r="F17" s="164"/>
      <c r="G17" s="164"/>
      <c r="H17" s="164"/>
      <c r="I17" s="164"/>
      <c r="L17" s="163"/>
      <c r="M17" s="163"/>
    </row>
    <row r="18" spans="2:13" ht="14.4" x14ac:dyDescent="0.3">
      <c r="B18" s="164"/>
      <c r="C18" s="164"/>
      <c r="D18" s="164"/>
      <c r="E18" s="164"/>
      <c r="F18" s="164"/>
      <c r="G18" s="164"/>
      <c r="H18" s="164"/>
      <c r="I18" s="164"/>
      <c r="L18" s="163"/>
      <c r="M18" s="163"/>
    </row>
    <row r="19" spans="2:13" ht="14.4" x14ac:dyDescent="0.3">
      <c r="B19" s="164"/>
      <c r="C19" s="164"/>
      <c r="D19" s="164"/>
      <c r="E19" s="164"/>
      <c r="F19" s="164"/>
      <c r="G19" s="164"/>
      <c r="H19" s="164"/>
      <c r="I19" s="164"/>
      <c r="J19" s="163"/>
      <c r="K19" s="163"/>
    </row>
    <row r="20" spans="2:13" ht="15.75" customHeight="1" x14ac:dyDescent="0.3">
      <c r="B20" s="164"/>
      <c r="C20" s="164"/>
      <c r="D20" s="164"/>
      <c r="E20" s="164"/>
      <c r="F20" s="164"/>
      <c r="G20" s="164"/>
      <c r="H20" s="164"/>
      <c r="I20" s="164"/>
      <c r="J20" s="163"/>
      <c r="K20" s="163"/>
    </row>
    <row r="21" spans="2:13" ht="15.75" customHeight="1" x14ac:dyDescent="0.3">
      <c r="B21" s="164"/>
      <c r="C21" s="164"/>
      <c r="D21" s="164"/>
      <c r="E21" s="164"/>
      <c r="F21" s="164"/>
      <c r="G21" s="164"/>
      <c r="H21" s="164"/>
      <c r="I21" s="164"/>
      <c r="J21" s="163"/>
      <c r="K21" s="163"/>
    </row>
    <row r="22" spans="2:13" ht="15.75" customHeight="1" x14ac:dyDescent="0.3">
      <c r="B22" s="164"/>
      <c r="C22" s="164"/>
      <c r="D22" s="164"/>
      <c r="E22" s="164"/>
      <c r="F22" s="164"/>
      <c r="G22" s="164"/>
      <c r="H22" s="164"/>
      <c r="I22" s="164"/>
      <c r="J22" s="163"/>
      <c r="K22" s="163"/>
    </row>
    <row r="23" spans="2:13" ht="15.75" customHeight="1" x14ac:dyDescent="0.3">
      <c r="B23" s="164"/>
      <c r="C23" s="164"/>
      <c r="D23" s="164"/>
      <c r="E23" s="164"/>
      <c r="F23" s="164"/>
      <c r="G23" s="164"/>
      <c r="H23" s="164"/>
      <c r="I23" s="164"/>
    </row>
    <row r="24" spans="2:13" ht="15.75" customHeight="1" x14ac:dyDescent="0.3">
      <c r="B24" s="164"/>
      <c r="C24" s="164"/>
      <c r="D24" s="164"/>
      <c r="E24" s="164"/>
      <c r="F24" s="164"/>
      <c r="G24" s="164"/>
      <c r="H24" s="164"/>
      <c r="I24" s="164"/>
      <c r="K24" s="163"/>
    </row>
    <row r="25" spans="2:13" ht="15.75" customHeight="1" x14ac:dyDescent="0.3">
      <c r="B25" s="164"/>
      <c r="C25" s="164"/>
      <c r="D25" s="164"/>
      <c r="E25" s="164"/>
      <c r="F25" s="164"/>
      <c r="G25" s="164"/>
      <c r="H25" s="164"/>
      <c r="I25" s="164"/>
    </row>
    <row r="26" spans="2:13" ht="15.75" customHeight="1" x14ac:dyDescent="0.3">
      <c r="B26" s="164"/>
      <c r="C26" s="164"/>
      <c r="D26" s="164"/>
      <c r="E26" s="164"/>
      <c r="F26" s="164"/>
      <c r="G26" s="164"/>
      <c r="H26" s="164"/>
      <c r="I26" s="164"/>
      <c r="J26" s="162"/>
      <c r="K26" s="161"/>
    </row>
    <row r="27" spans="2:13" ht="15.75" customHeight="1" x14ac:dyDescent="0.3">
      <c r="B27" s="164"/>
      <c r="C27" s="164"/>
      <c r="D27" s="164"/>
      <c r="E27" s="164"/>
      <c r="F27" s="164"/>
      <c r="G27" s="164"/>
      <c r="H27" s="164"/>
      <c r="I27" s="164"/>
    </row>
    <row r="28" spans="2:13" ht="20.55" customHeight="1" x14ac:dyDescent="0.3">
      <c r="B28" s="164"/>
      <c r="C28" s="164"/>
      <c r="D28" s="164"/>
      <c r="E28" s="164"/>
      <c r="F28" s="164"/>
      <c r="G28" s="164"/>
      <c r="H28" s="164"/>
      <c r="I28" s="164"/>
      <c r="J28" s="160"/>
      <c r="K28" s="159"/>
    </row>
    <row r="29" spans="2:13" ht="15.75" customHeight="1" x14ac:dyDescent="0.3">
      <c r="B29" s="164"/>
      <c r="C29" s="164"/>
      <c r="D29" s="164"/>
      <c r="E29" s="164"/>
      <c r="F29" s="164"/>
      <c r="G29" s="164"/>
      <c r="H29" s="164"/>
      <c r="I29" s="164"/>
    </row>
    <row r="30" spans="2:13" ht="15.75" customHeight="1" x14ac:dyDescent="0.3">
      <c r="B30" s="164"/>
      <c r="C30" s="164"/>
      <c r="D30" s="164"/>
      <c r="E30" s="164"/>
      <c r="F30" s="164"/>
      <c r="G30" s="164"/>
      <c r="H30" s="164"/>
      <c r="I30" s="164"/>
    </row>
    <row r="31" spans="2:13" ht="15.75" customHeight="1" x14ac:dyDescent="0.3">
      <c r="B31" s="164"/>
      <c r="C31" s="164"/>
      <c r="D31" s="164"/>
      <c r="E31" s="164"/>
      <c r="F31" s="164"/>
      <c r="G31" s="164"/>
      <c r="H31" s="164"/>
      <c r="I31" s="164"/>
    </row>
    <row r="32" spans="2:13" ht="15.75" customHeight="1" x14ac:dyDescent="0.3">
      <c r="B32" s="164"/>
      <c r="C32" s="164"/>
      <c r="D32" s="164"/>
      <c r="E32" s="164"/>
      <c r="F32" s="164"/>
      <c r="G32" s="164"/>
      <c r="H32" s="164"/>
      <c r="I32" s="164"/>
    </row>
    <row r="33" spans="2:9" ht="15.75" customHeight="1" x14ac:dyDescent="0.3">
      <c r="B33" s="164"/>
      <c r="C33" s="164"/>
      <c r="D33" s="164"/>
      <c r="E33" s="164"/>
      <c r="F33" s="164"/>
      <c r="G33" s="164"/>
      <c r="H33" s="164"/>
      <c r="I33" s="164"/>
    </row>
    <row r="34" spans="2:9" ht="15.75" customHeight="1" x14ac:dyDescent="0.3">
      <c r="B34" s="164"/>
      <c r="C34" s="164"/>
      <c r="D34" s="164"/>
      <c r="E34" s="164"/>
      <c r="F34" s="164"/>
      <c r="G34" s="164"/>
      <c r="H34" s="164"/>
      <c r="I34" s="164"/>
    </row>
    <row r="35" spans="2:9" ht="15.75" customHeight="1" x14ac:dyDescent="0.3">
      <c r="B35" s="164"/>
      <c r="C35" s="164"/>
      <c r="D35" s="164"/>
      <c r="E35" s="164"/>
      <c r="F35" s="164"/>
      <c r="G35" s="164"/>
      <c r="H35" s="164"/>
      <c r="I35" s="164"/>
    </row>
    <row r="36" spans="2:9" ht="15.75" customHeight="1" x14ac:dyDescent="0.3">
      <c r="B36" s="164" t="s">
        <v>0</v>
      </c>
      <c r="C36" s="164"/>
      <c r="D36" s="164"/>
      <c r="E36" s="164"/>
      <c r="F36" s="164"/>
      <c r="G36" s="164"/>
      <c r="H36" s="164"/>
      <c r="I36" s="164"/>
    </row>
    <row r="37" spans="2:9" ht="15.75" customHeight="1" x14ac:dyDescent="0.3">
      <c r="B37" s="164"/>
      <c r="C37" s="164"/>
      <c r="D37" s="164"/>
      <c r="E37" s="164"/>
      <c r="F37" s="164"/>
      <c r="G37" s="164"/>
      <c r="H37" s="164"/>
      <c r="I37" s="164"/>
    </row>
    <row r="38" spans="2:9" ht="15.75" customHeight="1" x14ac:dyDescent="0.3">
      <c r="B38" s="164"/>
      <c r="C38" s="164"/>
      <c r="D38" s="164"/>
      <c r="E38" s="164"/>
      <c r="F38" s="164"/>
      <c r="G38" s="164"/>
      <c r="H38" s="164"/>
      <c r="I38" s="164"/>
    </row>
    <row r="39" spans="2:9" ht="15.75" customHeight="1" x14ac:dyDescent="0.3">
      <c r="B39" s="164"/>
      <c r="C39" s="164"/>
      <c r="D39" s="164"/>
      <c r="E39" s="164"/>
      <c r="F39" s="164"/>
      <c r="G39" s="164"/>
      <c r="H39" s="164"/>
      <c r="I39" s="164"/>
    </row>
    <row r="40" spans="2:9" ht="15.75" customHeight="1" thickBot="1" x14ac:dyDescent="0.35">
      <c r="B40" s="164"/>
      <c r="C40" s="164"/>
      <c r="D40" s="164"/>
      <c r="E40" s="164"/>
      <c r="F40" s="164"/>
      <c r="G40" s="164"/>
      <c r="H40" s="164"/>
      <c r="I40" s="164"/>
    </row>
    <row r="41" spans="2:9" ht="15.75" customHeight="1" thickBot="1" x14ac:dyDescent="0.35">
      <c r="C41" s="218" t="s">
        <v>121</v>
      </c>
      <c r="D41" s="219"/>
      <c r="E41" s="220"/>
      <c r="F41" s="220"/>
      <c r="G41" s="220"/>
      <c r="H41" s="220"/>
      <c r="I41" s="221"/>
    </row>
    <row r="42" spans="2:9" ht="15.75" customHeight="1" x14ac:dyDescent="0.3">
      <c r="C42" s="222" t="s">
        <v>21</v>
      </c>
      <c r="D42" s="223"/>
      <c r="E42" s="144" t="s">
        <v>22</v>
      </c>
      <c r="F42" s="143"/>
      <c r="G42" s="143"/>
      <c r="H42" s="143"/>
      <c r="I42" s="232" t="s">
        <v>0</v>
      </c>
    </row>
    <row r="43" spans="2:9" ht="15.75" customHeight="1" x14ac:dyDescent="0.3">
      <c r="C43" s="224"/>
      <c r="D43" s="225"/>
      <c r="E43" s="149" t="s">
        <v>23</v>
      </c>
      <c r="F43" s="146"/>
      <c r="G43" s="146"/>
      <c r="H43" s="146"/>
      <c r="I43" s="148">
        <f>G10</f>
        <v>0</v>
      </c>
    </row>
    <row r="44" spans="2:9" ht="15.75" customHeight="1" x14ac:dyDescent="0.3">
      <c r="C44" s="224"/>
      <c r="D44" s="225"/>
      <c r="E44" s="149" t="s">
        <v>24</v>
      </c>
      <c r="F44" s="146"/>
      <c r="G44" s="146"/>
      <c r="H44" s="146"/>
      <c r="I44" s="148" t="e">
        <f>I42-I43</f>
        <v>#VALUE!</v>
      </c>
    </row>
    <row r="45" spans="2:9" ht="15.75" customHeight="1" x14ac:dyDescent="0.3">
      <c r="C45" s="224"/>
      <c r="D45" s="225"/>
      <c r="E45" s="149" t="s">
        <v>25</v>
      </c>
      <c r="F45" s="146"/>
      <c r="G45" s="146"/>
      <c r="H45" s="146"/>
      <c r="I45" s="156" t="e">
        <f>I44*C5</f>
        <v>#VALUE!</v>
      </c>
    </row>
    <row r="46" spans="2:9" ht="15.75" customHeight="1" x14ac:dyDescent="0.3">
      <c r="C46" s="224"/>
      <c r="D46" s="225"/>
      <c r="E46" s="149" t="s">
        <v>55</v>
      </c>
      <c r="F46" s="146"/>
      <c r="G46" s="146"/>
      <c r="H46" s="146"/>
      <c r="I46" s="148">
        <f>D33</f>
        <v>0</v>
      </c>
    </row>
    <row r="47" spans="2:9" ht="15.75" customHeight="1" x14ac:dyDescent="0.3">
      <c r="C47" s="224"/>
      <c r="D47" s="225"/>
      <c r="E47" s="155" t="s">
        <v>56</v>
      </c>
      <c r="F47" s="154"/>
      <c r="G47" s="154"/>
      <c r="H47" s="154"/>
      <c r="I47" s="153">
        <f>D36</f>
        <v>0</v>
      </c>
    </row>
    <row r="48" spans="2:9" ht="15.75" customHeight="1" x14ac:dyDescent="0.3">
      <c r="C48" s="224"/>
      <c r="D48" s="225"/>
      <c r="E48" s="152" t="s">
        <v>26</v>
      </c>
      <c r="F48" s="151"/>
      <c r="G48" s="151"/>
      <c r="H48" s="151"/>
      <c r="I48" s="150" t="s">
        <v>17</v>
      </c>
    </row>
    <row r="49" spans="3:9" ht="15.75" customHeight="1" x14ac:dyDescent="0.3">
      <c r="C49" s="224"/>
      <c r="D49" s="225"/>
      <c r="E49" s="149" t="s">
        <v>27</v>
      </c>
      <c r="F49" s="146"/>
      <c r="G49" s="146"/>
      <c r="H49" s="146"/>
      <c r="I49" s="148" t="s">
        <v>17</v>
      </c>
    </row>
    <row r="50" spans="3:9" ht="15.75" customHeight="1" x14ac:dyDescent="0.3">
      <c r="C50" s="224"/>
      <c r="D50" s="225"/>
      <c r="E50" s="149" t="s">
        <v>28</v>
      </c>
      <c r="F50" s="146"/>
      <c r="G50" s="146"/>
      <c r="H50" s="146"/>
      <c r="I50" s="148" t="s">
        <v>17</v>
      </c>
    </row>
    <row r="51" spans="3:9" ht="15.75" customHeight="1" thickBot="1" x14ac:dyDescent="0.35">
      <c r="C51" s="224"/>
      <c r="D51" s="225"/>
      <c r="E51" s="142" t="s">
        <v>29</v>
      </c>
      <c r="F51" s="141"/>
      <c r="G51" s="141"/>
      <c r="H51" s="141"/>
      <c r="I51" s="147" t="s">
        <v>17</v>
      </c>
    </row>
    <row r="52" spans="3:9" ht="15.75" customHeight="1" thickBot="1" x14ac:dyDescent="0.35">
      <c r="C52" s="226"/>
      <c r="D52" s="227"/>
      <c r="E52" s="146" t="s">
        <v>30</v>
      </c>
      <c r="F52" s="146"/>
      <c r="G52" s="146"/>
      <c r="H52" s="146"/>
      <c r="I52" s="145" t="e">
        <f>I45+I47</f>
        <v>#VALUE!</v>
      </c>
    </row>
    <row r="53" spans="3:9" ht="15.75" customHeight="1" x14ac:dyDescent="0.3">
      <c r="C53" s="228" t="s">
        <v>31</v>
      </c>
      <c r="D53" s="229"/>
      <c r="E53" s="144" t="s">
        <v>32</v>
      </c>
      <c r="F53" s="143"/>
      <c r="G53" s="143"/>
      <c r="H53" s="143"/>
      <c r="I53" s="233" t="s">
        <v>0</v>
      </c>
    </row>
    <row r="54" spans="3:9" ht="15.75" customHeight="1" thickBot="1" x14ac:dyDescent="0.35">
      <c r="C54" s="230"/>
      <c r="D54" s="231"/>
      <c r="E54" s="142" t="s">
        <v>33</v>
      </c>
      <c r="F54" s="141"/>
      <c r="G54" s="141"/>
      <c r="H54" s="141"/>
      <c r="I54" s="140" t="e">
        <f>I53/I52</f>
        <v>#VALUE!</v>
      </c>
    </row>
    <row r="55" spans="3:9" ht="15.75" customHeight="1" x14ac:dyDescent="0.3"/>
    <row r="56" spans="3:9" ht="15.75" customHeight="1" x14ac:dyDescent="0.3"/>
    <row r="57" spans="3:9" ht="15.75" customHeight="1" x14ac:dyDescent="0.3"/>
    <row r="58" spans="3:9" ht="15.75" customHeight="1" x14ac:dyDescent="0.3"/>
    <row r="59" spans="3:9" ht="15.75" customHeight="1" x14ac:dyDescent="0.3"/>
    <row r="60" spans="3:9" ht="15.75" customHeight="1" x14ac:dyDescent="0.3"/>
    <row r="61" spans="3:9" ht="15.75" customHeight="1" x14ac:dyDescent="0.3"/>
    <row r="62" spans="3:9" ht="15.75" customHeight="1" x14ac:dyDescent="0.3"/>
    <row r="63" spans="3:9" ht="15.75" customHeight="1" x14ac:dyDescent="0.3"/>
    <row r="64" spans="3:9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</sheetData>
  <mergeCells count="3">
    <mergeCell ref="C41:I41"/>
    <mergeCell ref="C42:D52"/>
    <mergeCell ref="C53:D5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Contacts </vt:lpstr>
      <vt:lpstr>Reports</vt:lpstr>
      <vt:lpstr>2022 Energy Cost Analysis</vt:lpstr>
      <vt:lpstr>Electric_Data</vt:lpstr>
      <vt:lpstr>Gas_Data</vt:lpstr>
      <vt:lpstr>EEM Summary</vt:lpstr>
      <vt:lpstr>EEM #1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Marinello</dc:creator>
  <cp:lastModifiedBy>Suzanne Lane</cp:lastModifiedBy>
  <dcterms:created xsi:type="dcterms:W3CDTF">2022-08-08T19:34:53Z</dcterms:created>
  <dcterms:modified xsi:type="dcterms:W3CDTF">2023-07-24T16:45:28Z</dcterms:modified>
</cp:coreProperties>
</file>